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NSHT\2_P\N30MC\333.121_NSH TECHNOLOGY GmbH\PK\Zulieferaggregate\Elektroschaltausrüstung\Antriebe-Meßsysteme\"/>
    </mc:Choice>
  </mc:AlternateContent>
  <xr:revisionPtr revIDLastSave="0" documentId="8_{3020D4CC-3897-48A3-AC69-38758B832688}" xr6:coauthVersionLast="47" xr6:coauthVersionMax="47" xr10:uidLastSave="{00000000-0000-0000-0000-000000000000}"/>
  <bookViews>
    <workbookView xWindow="28680" yWindow="-120" windowWidth="29040" windowHeight="15720" tabRatio="784" xr2:uid="{00000000-000D-0000-FFFF-FFFF00000000}"/>
  </bookViews>
  <sheets>
    <sheet name="Maschine" sheetId="17" r:id="rId1"/>
    <sheet name="Fräskopf" sheetId="4" r:id="rId2"/>
    <sheet name="Magazin_We_links" sheetId="5" r:id="rId3"/>
    <sheet name="Ketten und Layout" sheetId="18" state="hidden" r:id="rId4"/>
    <sheet name="Single Tec" sheetId="16" r:id="rId5"/>
    <sheet name="Längenschlüssel" sheetId="12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5" l="1"/>
  <c r="B25" i="5"/>
  <c r="C24" i="5"/>
  <c r="B24" i="5"/>
  <c r="C64" i="17" l="1"/>
  <c r="B64" i="17"/>
  <c r="C58" i="17"/>
  <c r="B58" i="17"/>
  <c r="C57" i="17"/>
  <c r="B57" i="17"/>
  <c r="C55" i="17"/>
  <c r="B55" i="17"/>
  <c r="C53" i="17" l="1"/>
  <c r="B53" i="17"/>
  <c r="C49" i="17"/>
  <c r="B49" i="17"/>
  <c r="C44" i="17" l="1"/>
  <c r="B44" i="17"/>
  <c r="B14" i="4"/>
  <c r="C14" i="4"/>
  <c r="C43" i="17" l="1"/>
  <c r="B43" i="17"/>
  <c r="C42" i="17"/>
  <c r="B42" i="17"/>
  <c r="C28" i="4" l="1"/>
  <c r="B28" i="4"/>
  <c r="B21" i="4"/>
  <c r="C38" i="17"/>
  <c r="B38" i="17"/>
  <c r="C37" i="17"/>
  <c r="B37" i="17"/>
  <c r="C36" i="17"/>
  <c r="B36" i="17"/>
  <c r="C35" i="17"/>
  <c r="B35" i="17"/>
  <c r="C34" i="17"/>
  <c r="B34" i="17"/>
  <c r="C33" i="17"/>
  <c r="B33" i="17"/>
  <c r="C32" i="17"/>
  <c r="B32" i="17"/>
  <c r="C31" i="17"/>
  <c r="B31" i="17"/>
  <c r="C30" i="17"/>
  <c r="B30" i="17"/>
  <c r="G28" i="17"/>
  <c r="C27" i="17"/>
  <c r="B27" i="17"/>
  <c r="C26" i="17"/>
  <c r="B26" i="17"/>
  <c r="C25" i="17"/>
  <c r="B25" i="17"/>
  <c r="C24" i="17"/>
  <c r="B24" i="17"/>
  <c r="C23" i="17"/>
  <c r="B23" i="17"/>
  <c r="C22" i="17"/>
  <c r="B22" i="17"/>
  <c r="C21" i="17"/>
  <c r="B21" i="17"/>
  <c r="C20" i="17"/>
  <c r="B20" i="17"/>
  <c r="C19" i="17"/>
  <c r="B19" i="17"/>
  <c r="C18" i="17"/>
  <c r="B18" i="17"/>
  <c r="G16" i="17"/>
  <c r="F16" i="17"/>
  <c r="B9" i="4" l="1"/>
  <c r="C9" i="4"/>
  <c r="C23" i="4"/>
  <c r="B23" i="4"/>
  <c r="C65" i="17" l="1"/>
  <c r="B65" i="17"/>
  <c r="C63" i="17"/>
  <c r="B63" i="17"/>
  <c r="C62" i="17"/>
  <c r="B62" i="17"/>
  <c r="C81" i="17" l="1"/>
  <c r="B81" i="17"/>
  <c r="C80" i="17"/>
  <c r="B80" i="17"/>
  <c r="C77" i="17"/>
  <c r="B77" i="17"/>
  <c r="C76" i="17"/>
  <c r="B76" i="17"/>
  <c r="B84" i="17"/>
  <c r="C84" i="17"/>
  <c r="B85" i="17"/>
  <c r="C85" i="17"/>
  <c r="B88" i="17"/>
  <c r="C88" i="17"/>
  <c r="B89" i="17"/>
  <c r="C89" i="17"/>
  <c r="C8" i="4"/>
  <c r="C7" i="4"/>
  <c r="C6" i="4"/>
  <c r="C5" i="4"/>
  <c r="B8" i="4"/>
  <c r="B7" i="4"/>
  <c r="B6" i="4"/>
  <c r="B5" i="4"/>
  <c r="C18" i="4"/>
  <c r="B18" i="4"/>
  <c r="C12" i="5"/>
  <c r="B12" i="5"/>
  <c r="C12" i="17"/>
  <c r="C11" i="17"/>
  <c r="C10" i="17"/>
  <c r="C9" i="17"/>
  <c r="C8" i="17"/>
  <c r="C7" i="17"/>
  <c r="C6" i="17"/>
  <c r="C5" i="17"/>
  <c r="B12" i="17"/>
  <c r="B11" i="17"/>
  <c r="B10" i="17"/>
  <c r="B9" i="17"/>
  <c r="B8" i="17"/>
  <c r="B7" i="17"/>
  <c r="B6" i="17"/>
  <c r="B5" i="17"/>
  <c r="C14" i="17" l="1"/>
  <c r="B14" i="17"/>
  <c r="C13" i="17"/>
  <c r="B13" i="17"/>
  <c r="G3" i="17"/>
  <c r="B41" i="17"/>
  <c r="C41" i="17"/>
  <c r="G3" i="4" l="1"/>
  <c r="G13" i="12"/>
  <c r="G26" i="12"/>
  <c r="B22" i="16"/>
  <c r="B18" i="16"/>
  <c r="B14" i="16"/>
  <c r="B10" i="16"/>
  <c r="B6" i="16"/>
  <c r="B2" i="16"/>
  <c r="C73" i="17" l="1"/>
  <c r="C72" i="17"/>
  <c r="C69" i="17"/>
  <c r="C68" i="17"/>
  <c r="C59" i="17"/>
  <c r="C56" i="17"/>
  <c r="C54" i="17"/>
  <c r="C50" i="17"/>
  <c r="C48" i="17"/>
  <c r="C47" i="17"/>
  <c r="C7" i="5"/>
  <c r="C10" i="4" l="1"/>
  <c r="C29" i="4"/>
  <c r="C25" i="4"/>
  <c r="C24" i="4"/>
  <c r="C22" i="4"/>
  <c r="C17" i="4"/>
  <c r="C16" i="4"/>
  <c r="C15" i="4"/>
  <c r="C11" i="4"/>
  <c r="G84" i="12" l="1"/>
  <c r="B27" i="16" l="1"/>
  <c r="B31" i="16"/>
  <c r="B35" i="16"/>
  <c r="B39" i="16"/>
  <c r="B43" i="16"/>
  <c r="B47" i="16"/>
  <c r="G85" i="12"/>
  <c r="G83" i="12"/>
  <c r="G82" i="12"/>
  <c r="G81" i="12"/>
  <c r="G80" i="12"/>
  <c r="G79" i="12"/>
  <c r="G94" i="12"/>
  <c r="B73" i="17" l="1"/>
  <c r="B72" i="17"/>
  <c r="B69" i="17"/>
  <c r="B59" i="17"/>
  <c r="B56" i="17"/>
  <c r="B68" i="17"/>
  <c r="B54" i="17"/>
  <c r="C21" i="5"/>
  <c r="C20" i="5"/>
  <c r="C17" i="5"/>
  <c r="C16" i="5"/>
  <c r="C15" i="5"/>
  <c r="C11" i="5"/>
  <c r="C10" i="5"/>
  <c r="C6" i="5"/>
  <c r="C5" i="5"/>
  <c r="G4" i="12"/>
  <c r="G5" i="12"/>
  <c r="G6" i="12"/>
  <c r="G7" i="12"/>
  <c r="G8" i="12"/>
  <c r="G9" i="12"/>
  <c r="G10" i="12"/>
  <c r="G11" i="12"/>
  <c r="G12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B47" i="17" s="1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B24" i="4" s="1"/>
  <c r="G69" i="12"/>
  <c r="G70" i="12"/>
  <c r="B11" i="4" s="1"/>
  <c r="G71" i="12"/>
  <c r="G72" i="12"/>
  <c r="G73" i="12"/>
  <c r="G74" i="12"/>
  <c r="G75" i="12"/>
  <c r="G76" i="12"/>
  <c r="G77" i="12"/>
  <c r="G78" i="12"/>
  <c r="G86" i="12"/>
  <c r="G87" i="12"/>
  <c r="G88" i="12"/>
  <c r="G89" i="12"/>
  <c r="G90" i="12"/>
  <c r="G91" i="12"/>
  <c r="G92" i="12"/>
  <c r="G93" i="12"/>
  <c r="G95" i="12"/>
  <c r="G96" i="12"/>
  <c r="G3" i="12"/>
  <c r="B48" i="17" l="1"/>
  <c r="B50" i="17"/>
  <c r="B10" i="4"/>
  <c r="B7" i="5"/>
  <c r="B17" i="4"/>
  <c r="B25" i="4"/>
  <c r="B22" i="4"/>
  <c r="B15" i="4"/>
  <c r="B29" i="4"/>
  <c r="B16" i="4"/>
  <c r="B11" i="5"/>
  <c r="B15" i="5"/>
  <c r="B17" i="5"/>
  <c r="B21" i="5"/>
  <c r="B5" i="5"/>
  <c r="B6" i="5"/>
  <c r="B16" i="5"/>
  <c r="B20" i="5"/>
  <c r="B10" i="5"/>
</calcChain>
</file>

<file path=xl/sharedStrings.xml><?xml version="1.0" encoding="utf-8"?>
<sst xmlns="http://schemas.openxmlformats.org/spreadsheetml/2006/main" count="1443" uniqueCount="935">
  <si>
    <t>Kabeltyp</t>
  </si>
  <si>
    <t>Infor-Nr.</t>
  </si>
  <si>
    <r>
      <rPr>
        <b/>
        <sz val="11"/>
        <color theme="1"/>
        <rFont val="Calibri"/>
        <family val="2"/>
        <scheme val="minor"/>
      </rPr>
      <t>Kabelbeschriftung 30x4</t>
    </r>
    <r>
      <rPr>
        <sz val="11"/>
        <color theme="1"/>
        <rFont val="Calibri"/>
        <family val="2"/>
        <scheme val="minor"/>
      </rPr>
      <t xml:space="preserve">
Motorseite/
Steckerseite Buchse</t>
    </r>
  </si>
  <si>
    <r>
      <rPr>
        <b/>
        <sz val="11"/>
        <color theme="1"/>
        <rFont val="Calibri"/>
        <family val="2"/>
        <scheme val="minor"/>
      </rPr>
      <t>Kabelbeschriftung 30x4</t>
    </r>
    <r>
      <rPr>
        <sz val="11"/>
        <color theme="1"/>
        <rFont val="Calibri"/>
        <family val="2"/>
        <scheme val="minor"/>
      </rPr>
      <t xml:space="preserve">
Schaltschrankseite oder
Zwischensteckerseite</t>
    </r>
  </si>
  <si>
    <t>Beschreibung
(Motor-/Motorgeber-/
Messsystemkabel)</t>
  </si>
  <si>
    <t>Leistungsleitung/Schrank</t>
  </si>
  <si>
    <t>Motorgeber DriveCliq/Schrank</t>
  </si>
  <si>
    <t>Messsystem  DriveCliq/Schrank</t>
  </si>
  <si>
    <t>funktionsgruppenbezogene Kabelnumerierung  vom Schaltschrank zum Verbraucher aufsteigend Cxxxx -&gt; Cxxxx.A...Z</t>
  </si>
  <si>
    <r>
      <t xml:space="preserve">Achse CC1 (CW) Werkzeugwechsler links
</t>
    </r>
    <r>
      <rPr>
        <sz val="8"/>
        <color theme="1"/>
        <rFont val="Calibri"/>
        <family val="2"/>
        <scheme val="minor"/>
      </rPr>
      <t>(Motor 1FK7040-2AK71-1CH0 mit DriveCliq)</t>
    </r>
  </si>
  <si>
    <t>Länge (m)</t>
  </si>
  <si>
    <r>
      <t xml:space="preserve">Achse YC1 (YW) Werkzeugwechsler links
</t>
    </r>
    <r>
      <rPr>
        <sz val="8"/>
        <color theme="1"/>
        <rFont val="Calibri"/>
        <family val="2"/>
        <scheme val="minor"/>
      </rPr>
      <t>(Motor  1FK7032-2AK71-1CH0 mit DriveCliq)</t>
    </r>
  </si>
  <si>
    <r>
      <t xml:space="preserve">Achse B1  am Fräskopf
</t>
    </r>
    <r>
      <rPr>
        <sz val="8"/>
        <color theme="1"/>
        <rFont val="Calibri"/>
        <family val="2"/>
        <scheme val="minor"/>
      </rPr>
      <t xml:space="preserve">(Motor 1FW6150-8PB15-2JD3,
inkr. Motorgeber WMKA2010 Variante N40-4 </t>
    </r>
  </si>
  <si>
    <r>
      <t xml:space="preserve">Achse Y1  am Fräskopf
</t>
    </r>
    <r>
      <rPr>
        <sz val="8"/>
        <color theme="1"/>
        <rFont val="Calibri"/>
        <family val="2"/>
        <scheme val="minor"/>
      </rPr>
      <t xml:space="preserve">(Motor 1FT7084-5WF71-1CH0 mit DriveCliq,
absol.direkter Geber LC485 ) </t>
    </r>
    <r>
      <rPr>
        <b/>
        <sz val="11"/>
        <color theme="1"/>
        <rFont val="Calibri"/>
        <family val="2"/>
        <scheme val="minor"/>
      </rPr>
      <t xml:space="preserve">
</t>
    </r>
  </si>
  <si>
    <t>Drive Qlick Hub am Wechsler montiert</t>
  </si>
  <si>
    <t>IGUS  ;CF310.250.01UL</t>
  </si>
  <si>
    <t>Aggregat Fräskopf</t>
  </si>
  <si>
    <t xml:space="preserve">Drive Qlick Hub </t>
  </si>
  <si>
    <t>CODIERUNG DER STECKER</t>
  </si>
  <si>
    <t xml:space="preserve">U Code 1 </t>
  </si>
  <si>
    <t>V Code 2</t>
  </si>
  <si>
    <t>W Code 3</t>
  </si>
  <si>
    <t>offenes Leitungsende</t>
  </si>
  <si>
    <t>Kabellänge in [m]</t>
  </si>
  <si>
    <t>Längenschlüssel</t>
  </si>
  <si>
    <t>INFOR</t>
  </si>
  <si>
    <t xml:space="preserve"> </t>
  </si>
  <si>
    <t>-1AA5</t>
  </si>
  <si>
    <t>005</t>
  </si>
  <si>
    <t>-1AB0</t>
  </si>
  <si>
    <t>010</t>
  </si>
  <si>
    <t>-1AB5</t>
  </si>
  <si>
    <t>015</t>
  </si>
  <si>
    <t>-1AC0</t>
  </si>
  <si>
    <t>020</t>
  </si>
  <si>
    <t>62.02090.00</t>
  </si>
  <si>
    <t>-1AC5</t>
  </si>
  <si>
    <t>025</t>
  </si>
  <si>
    <t>62.02090.10</t>
  </si>
  <si>
    <t>-1AD0</t>
  </si>
  <si>
    <t>030</t>
  </si>
  <si>
    <t>62.02091.00</t>
  </si>
  <si>
    <t>-1AD5</t>
  </si>
  <si>
    <t>035</t>
  </si>
  <si>
    <t>62.02091.10</t>
  </si>
  <si>
    <t>-1AD7</t>
  </si>
  <si>
    <t>037</t>
  </si>
  <si>
    <t>62.02091.20</t>
  </si>
  <si>
    <t>-1AE0</t>
  </si>
  <si>
    <t>040</t>
  </si>
  <si>
    <t>62.02050.20</t>
  </si>
  <si>
    <t>-1AE5</t>
  </si>
  <si>
    <t>045</t>
  </si>
  <si>
    <t>62.02052.20</t>
  </si>
  <si>
    <t>-1AE8</t>
  </si>
  <si>
    <t>048</t>
  </si>
  <si>
    <t>62.02056.20</t>
  </si>
  <si>
    <t>-1AF0</t>
  </si>
  <si>
    <t>050</t>
  </si>
  <si>
    <t>62.02051.10</t>
  </si>
  <si>
    <t>-1AF5</t>
  </si>
  <si>
    <t>055</t>
  </si>
  <si>
    <t>62.02053.10</t>
  </si>
  <si>
    <t>-1AG0</t>
  </si>
  <si>
    <t>060</t>
  </si>
  <si>
    <t>62.02059.10</t>
  </si>
  <si>
    <t>-1AG5</t>
  </si>
  <si>
    <t>065</t>
  </si>
  <si>
    <t>62.02051.20</t>
  </si>
  <si>
    <t>-1AH0</t>
  </si>
  <si>
    <t>070</t>
  </si>
  <si>
    <t>62.02053.20</t>
  </si>
  <si>
    <t>-1AH5</t>
  </si>
  <si>
    <t>075</t>
  </si>
  <si>
    <t>62.02057.20</t>
  </si>
  <si>
    <t>-1AH8</t>
  </si>
  <si>
    <t>078</t>
  </si>
  <si>
    <t>62.02061.20</t>
  </si>
  <si>
    <t>-1AJ0</t>
  </si>
  <si>
    <t>080</t>
  </si>
  <si>
    <t>62.02067.00</t>
  </si>
  <si>
    <t>-1AJ5</t>
  </si>
  <si>
    <t>085</t>
  </si>
  <si>
    <t>-1AK0</t>
  </si>
  <si>
    <t>090</t>
  </si>
  <si>
    <t>-1AK5</t>
  </si>
  <si>
    <t>095</t>
  </si>
  <si>
    <t>-1BA0</t>
  </si>
  <si>
    <t>100</t>
  </si>
  <si>
    <t>-1BA5</t>
  </si>
  <si>
    <t>105</t>
  </si>
  <si>
    <t>-1BB0</t>
  </si>
  <si>
    <t>110</t>
  </si>
  <si>
    <t>-1BB5</t>
  </si>
  <si>
    <t>115</t>
  </si>
  <si>
    <t>-1BC0</t>
  </si>
  <si>
    <t>120</t>
  </si>
  <si>
    <t>-1BC5</t>
  </si>
  <si>
    <t>125</t>
  </si>
  <si>
    <t>-1BD0</t>
  </si>
  <si>
    <t>130</t>
  </si>
  <si>
    <t>-1BD5</t>
  </si>
  <si>
    <t>135</t>
  </si>
  <si>
    <t>-1BE0</t>
  </si>
  <si>
    <t>140</t>
  </si>
  <si>
    <t>-1BE5</t>
  </si>
  <si>
    <t>145</t>
  </si>
  <si>
    <t>-1BF0</t>
  </si>
  <si>
    <t>150</t>
  </si>
  <si>
    <t>-1BF5</t>
  </si>
  <si>
    <t>155</t>
  </si>
  <si>
    <t>-1BG0</t>
  </si>
  <si>
    <t>160</t>
  </si>
  <si>
    <t>-1BG5</t>
  </si>
  <si>
    <t>165</t>
  </si>
  <si>
    <t>-1BH0</t>
  </si>
  <si>
    <t>170</t>
  </si>
  <si>
    <t>-1BH5</t>
  </si>
  <si>
    <t>175</t>
  </si>
  <si>
    <t>-1BJ0</t>
  </si>
  <si>
    <t>180</t>
  </si>
  <si>
    <t>-1BJ5</t>
  </si>
  <si>
    <t>185</t>
  </si>
  <si>
    <t>-1BK0</t>
  </si>
  <si>
    <t>190</t>
  </si>
  <si>
    <t>-1BK5</t>
  </si>
  <si>
    <t>195</t>
  </si>
  <si>
    <t>-1CA0</t>
  </si>
  <si>
    <t>200</t>
  </si>
  <si>
    <t>Sonder</t>
  </si>
  <si>
    <t>-0AA0</t>
  </si>
  <si>
    <t>Zeile vor Bestellung
ausblenden</t>
  </si>
  <si>
    <t>62.02091.30</t>
  </si>
  <si>
    <t>2DC20</t>
  </si>
  <si>
    <t>2DC10</t>
  </si>
  <si>
    <t>2DC30</t>
  </si>
  <si>
    <t>2DC34</t>
  </si>
  <si>
    <t>2DC36</t>
  </si>
  <si>
    <t>2DC38</t>
  </si>
  <si>
    <t>5CS06</t>
  </si>
  <si>
    <t>5CS16</t>
  </si>
  <si>
    <t>5CS36</t>
  </si>
  <si>
    <t>5DA05</t>
  </si>
  <si>
    <t>5DA15</t>
  </si>
  <si>
    <t>5DA48</t>
  </si>
  <si>
    <t>5DS06</t>
  </si>
  <si>
    <t>5DS16</t>
  </si>
  <si>
    <t>5DS36</t>
  </si>
  <si>
    <t>5DS56</t>
  </si>
  <si>
    <t>5DS64</t>
  </si>
  <si>
    <t>5DS46</t>
  </si>
  <si>
    <t>5CS54</t>
  </si>
  <si>
    <t>5DS54</t>
  </si>
  <si>
    <t>5CS64</t>
  </si>
  <si>
    <t>5CS24</t>
  </si>
  <si>
    <t>5CS14</t>
  </si>
  <si>
    <t>5DS14</t>
  </si>
  <si>
    <t>5CS23</t>
  </si>
  <si>
    <t>5DS23</t>
  </si>
  <si>
    <t>5DG33</t>
  </si>
  <si>
    <t>5DG43</t>
  </si>
  <si>
    <t>5DG53</t>
  </si>
  <si>
    <t>5CA05</t>
  </si>
  <si>
    <t>5CA15</t>
  </si>
  <si>
    <t>5CA28</t>
  </si>
  <si>
    <t>5DA28</t>
  </si>
  <si>
    <t>5CA38</t>
  </si>
  <si>
    <t>5DA38</t>
  </si>
  <si>
    <t>5CA48</t>
  </si>
  <si>
    <t>5CA58</t>
  </si>
  <si>
    <t>5DA58</t>
  </si>
  <si>
    <t>5CA68</t>
  </si>
  <si>
    <t>5DA68</t>
  </si>
  <si>
    <t>5DX18</t>
  </si>
  <si>
    <t>5CX18</t>
  </si>
  <si>
    <t>5CX28</t>
  </si>
  <si>
    <t>5DX28</t>
  </si>
  <si>
    <t>5DX38</t>
  </si>
  <si>
    <t>5DX48</t>
  </si>
  <si>
    <t>5DX58</t>
  </si>
  <si>
    <t>1BD11</t>
  </si>
  <si>
    <t>5CS01</t>
  </si>
  <si>
    <t>62.02050.00</t>
  </si>
  <si>
    <t>5DS01</t>
  </si>
  <si>
    <t>62.02051.00</t>
  </si>
  <si>
    <t>-1AB1</t>
  </si>
  <si>
    <t>011</t>
  </si>
  <si>
    <t>62.02050.10</t>
  </si>
  <si>
    <t>5CS11</t>
  </si>
  <si>
    <t>62.02052.00</t>
  </si>
  <si>
    <t>-1CA1</t>
  </si>
  <si>
    <t>-1CA2</t>
  </si>
  <si>
    <t>-1CA3</t>
  </si>
  <si>
    <t>-1CA4</t>
  </si>
  <si>
    <t>-1CA5</t>
  </si>
  <si>
    <t>210</t>
  </si>
  <si>
    <t>220</t>
  </si>
  <si>
    <t>230</t>
  </si>
  <si>
    <t>240</t>
  </si>
  <si>
    <t>250</t>
  </si>
  <si>
    <t>62.02052.10</t>
  </si>
  <si>
    <t>5DS11</t>
  </si>
  <si>
    <t>62.02053.00</t>
  </si>
  <si>
    <t>5CS21</t>
  </si>
  <si>
    <t>62.02054.00</t>
  </si>
  <si>
    <t>62.02054.10</t>
  </si>
  <si>
    <t>5CS26</t>
  </si>
  <si>
    <t>62.02054.20</t>
  </si>
  <si>
    <t>5DS21</t>
  </si>
  <si>
    <t>62.02055.00</t>
  </si>
  <si>
    <t>62.02055.10</t>
  </si>
  <si>
    <t>5DS26</t>
  </si>
  <si>
    <t>62.02055.20</t>
  </si>
  <si>
    <t>5CS31</t>
  </si>
  <si>
    <t>62.02056.00</t>
  </si>
  <si>
    <t>62.02056.10</t>
  </si>
  <si>
    <t>5DS31</t>
  </si>
  <si>
    <t>62.02057.00</t>
  </si>
  <si>
    <t>62.02057.10</t>
  </si>
  <si>
    <t>5CS41</t>
  </si>
  <si>
    <t>62.02058.00</t>
  </si>
  <si>
    <t>62.02058.10</t>
  </si>
  <si>
    <t>5CS46</t>
  </si>
  <si>
    <t>62.02058.20</t>
  </si>
  <si>
    <t>5DS41</t>
  </si>
  <si>
    <t>62.02059.00</t>
  </si>
  <si>
    <t>62.02059.20</t>
  </si>
  <si>
    <t>62.02060.00</t>
  </si>
  <si>
    <t>5CS51</t>
  </si>
  <si>
    <t>62.02060.10</t>
  </si>
  <si>
    <t>5CS56</t>
  </si>
  <si>
    <t>62.02060.20</t>
  </si>
  <si>
    <t>5DS51</t>
  </si>
  <si>
    <t>62.02061.00</t>
  </si>
  <si>
    <t>62.02061.10</t>
  </si>
  <si>
    <t>5CS61</t>
  </si>
  <si>
    <t>62.02062.00</t>
  </si>
  <si>
    <t>62.02062.10</t>
  </si>
  <si>
    <t>5CS66</t>
  </si>
  <si>
    <t>62.02062.20</t>
  </si>
  <si>
    <t>5DS61</t>
  </si>
  <si>
    <t>62.02063.00</t>
  </si>
  <si>
    <t>62.02063.10</t>
  </si>
  <si>
    <t>5DS66</t>
  </si>
  <si>
    <t>62.02063.20</t>
  </si>
  <si>
    <t>62.02064.00</t>
  </si>
  <si>
    <t>62.02064.10</t>
  </si>
  <si>
    <t>62.02065.00</t>
  </si>
  <si>
    <t>62.02065.10</t>
  </si>
  <si>
    <t>62.02066.00</t>
  </si>
  <si>
    <t>62.02066.10</t>
  </si>
  <si>
    <t>62.02067.10</t>
  </si>
  <si>
    <t>62.02067.20</t>
  </si>
  <si>
    <t>62.02068.00</t>
  </si>
  <si>
    <t>5CS13</t>
  </si>
  <si>
    <t>62.02069.00</t>
  </si>
  <si>
    <t>62.02069.10</t>
  </si>
  <si>
    <t>5CS17</t>
  </si>
  <si>
    <t>62.02069.20</t>
  </si>
  <si>
    <t>5DS13</t>
  </si>
  <si>
    <t>62.02070.00</t>
  </si>
  <si>
    <t>62.02070.10</t>
  </si>
  <si>
    <t>5DS17</t>
  </si>
  <si>
    <t>62.02070.20</t>
  </si>
  <si>
    <t>62.02071.00</t>
  </si>
  <si>
    <t>62.02071.10</t>
  </si>
  <si>
    <t>62.02072.00</t>
  </si>
  <si>
    <t>62.02072.10</t>
  </si>
  <si>
    <t>62.02073.00</t>
  </si>
  <si>
    <t>62.02073.10</t>
  </si>
  <si>
    <t>62.02074.00</t>
  </si>
  <si>
    <t>62.02074.10</t>
  </si>
  <si>
    <t>62.02075.00</t>
  </si>
  <si>
    <t>62.02075.10</t>
  </si>
  <si>
    <t>62.02076.00</t>
  </si>
  <si>
    <t>62.02076.10</t>
  </si>
  <si>
    <t>62.02077.00</t>
  </si>
  <si>
    <t>62.02077.10</t>
  </si>
  <si>
    <t>-1AA6</t>
  </si>
  <si>
    <t>006</t>
  </si>
  <si>
    <t>2CA31</t>
  </si>
  <si>
    <t>62.02093.00</t>
  </si>
  <si>
    <t>2CA34</t>
  </si>
  <si>
    <t>62.02093.10</t>
  </si>
  <si>
    <t>62.02094.00</t>
  </si>
  <si>
    <t>2EQ10</t>
  </si>
  <si>
    <t>2EQ14</t>
  </si>
  <si>
    <t>62.02094.10</t>
  </si>
  <si>
    <t>2CG00</t>
  </si>
  <si>
    <t>2CB54</t>
  </si>
  <si>
    <t>62.02095.00</t>
  </si>
  <si>
    <t>62.02095.10</t>
  </si>
  <si>
    <t>2CH00</t>
  </si>
  <si>
    <t>2AD04</t>
  </si>
  <si>
    <t>62.02096.00</t>
  </si>
  <si>
    <t>62.02096.10</t>
  </si>
  <si>
    <t>2SL00</t>
  </si>
  <si>
    <t>2SL10</t>
  </si>
  <si>
    <t>2SL20</t>
  </si>
  <si>
    <t>62.02098.00</t>
  </si>
  <si>
    <t>62.02098.10</t>
  </si>
  <si>
    <t>62.02098.20</t>
  </si>
  <si>
    <t>62.02099.00</t>
  </si>
  <si>
    <t>-1AF7</t>
  </si>
  <si>
    <t>057</t>
  </si>
  <si>
    <t>6FX8008-1BD11</t>
  </si>
  <si>
    <t>16 mm²</t>
  </si>
  <si>
    <t>25 mm²</t>
  </si>
  <si>
    <t>35 mm²</t>
  </si>
  <si>
    <t>50 mm²</t>
  </si>
  <si>
    <t>70 mm²</t>
  </si>
  <si>
    <t>95 mm²</t>
  </si>
  <si>
    <t>120 mm²</t>
  </si>
  <si>
    <t>16 mm² PE</t>
  </si>
  <si>
    <t>25 mm² PE</t>
  </si>
  <si>
    <t>IGUS  ;CF310.160.01.UL</t>
  </si>
  <si>
    <t>62.02005.00068</t>
  </si>
  <si>
    <t>62.02005.00071</t>
  </si>
  <si>
    <t>62.02005.00062</t>
  </si>
  <si>
    <t>IGUS  ;CF310.350.01UL</t>
  </si>
  <si>
    <t>62.02005.00060</t>
  </si>
  <si>
    <t>IGUS  ;CF310.500.01UL</t>
  </si>
  <si>
    <t>62.02005.00063</t>
  </si>
  <si>
    <t>IGUS  ;CF310.700.01UL</t>
  </si>
  <si>
    <t>62.02005.00072</t>
  </si>
  <si>
    <t>IGUS  ;CF310.950.01UL</t>
  </si>
  <si>
    <t>62.02005.00061</t>
  </si>
  <si>
    <t>IGUS  ;CF310.1200.01UL</t>
  </si>
  <si>
    <t>62.02005.00069</t>
  </si>
  <si>
    <t>62.02005.00079</t>
  </si>
  <si>
    <t>1BB61</t>
  </si>
  <si>
    <t>6FX8008-1BB61</t>
  </si>
  <si>
    <t>SSTA001NN00420001000</t>
  </si>
  <si>
    <t>SINGLETEC Stecker (1-pol. Buchse, 9,5-14,5mm)</t>
  </si>
  <si>
    <t>62.07002.00231</t>
  </si>
  <si>
    <t>60.194.23</t>
  </si>
  <si>
    <t>SINGLETEC Kontaktbuchse 25 mm²</t>
  </si>
  <si>
    <t>62.07002.00234</t>
  </si>
  <si>
    <t>Außendurchmesser 11,5 mm</t>
  </si>
  <si>
    <t>IGUS  ;CFPE.250.01 25 mm²</t>
  </si>
  <si>
    <t>SKUA002NN00480001000</t>
  </si>
  <si>
    <t>SINGLETEC Kupplung (Außeng.,St.7,5-12mm)</t>
  </si>
  <si>
    <t>62.07002.00254</t>
  </si>
  <si>
    <t>60.195.23</t>
  </si>
  <si>
    <t>SINGLETEC Kontaktbuchse 16 mm²</t>
  </si>
  <si>
    <t>62.07002.00233</t>
  </si>
  <si>
    <t>Außendurchmesser 9,5 mm</t>
  </si>
  <si>
    <t>IGUS  ;CFPE.160.01 16 mm²</t>
  </si>
  <si>
    <t>SSTA001NN00590001000</t>
  </si>
  <si>
    <t>SINGLETEC Stecker (1-pol. Buchse, 14-17mm)</t>
  </si>
  <si>
    <t>62.07002.00232</t>
  </si>
  <si>
    <t>60.192.23</t>
  </si>
  <si>
    <t>SINGLETEC Kontaktbuchse 50 mm²</t>
  </si>
  <si>
    <t>62.07002.00236</t>
  </si>
  <si>
    <t>Außendurchmesser 15 mm</t>
  </si>
  <si>
    <t>IGUS  ;CF310.500.01UL 50 mm²</t>
  </si>
  <si>
    <t>60.193.23</t>
  </si>
  <si>
    <t>SINGLETEC Kontaktbuchse 35 mm²</t>
  </si>
  <si>
    <t>62.07002.00235</t>
  </si>
  <si>
    <t>Außendurchmesser 13 mm</t>
  </si>
  <si>
    <t>IGUS  ;CF310.350.01UL 35 mm²</t>
  </si>
  <si>
    <t>Außendurchmesser 12 mm</t>
  </si>
  <si>
    <t>IGUS  ;CF310.250.01UL 25 mm²</t>
  </si>
  <si>
    <t>SSTA001NN00480001000</t>
  </si>
  <si>
    <t>SINGLETEC Stecker (1-pol. Buchse, 7,5-12mm)</t>
  </si>
  <si>
    <t>62.07002.00255</t>
  </si>
  <si>
    <t>Außendurchmesser 10 mm</t>
  </si>
  <si>
    <t>IGUS  ;CF310.160.01.UL 16 mm²</t>
  </si>
  <si>
    <t>Buchse / Motorseite</t>
  </si>
  <si>
    <t>SKUA002NN00420001000</t>
  </si>
  <si>
    <t>SINGLETEC Kupplung (Außeng., St. 9,5-14mm)</t>
  </si>
  <si>
    <t>62.07002.00256</t>
  </si>
  <si>
    <t>61.159.23</t>
  </si>
  <si>
    <t>SINGLETEC Kontaktstift 25 mm²</t>
  </si>
  <si>
    <t>62.07002.00230</t>
  </si>
  <si>
    <t>61.163.23</t>
  </si>
  <si>
    <t>SINGLETEC Kontaktstift 16 mm²</t>
  </si>
  <si>
    <t>62.07002.00229</t>
  </si>
  <si>
    <t>SKUA002NN00590001000</t>
  </si>
  <si>
    <t>SINGLETEC Kupplung (Außeng.,St.14-17mm)</t>
  </si>
  <si>
    <t>62.07002.00240</t>
  </si>
  <si>
    <t>61.162.23</t>
  </si>
  <si>
    <t>SINGLETEC Kontaktstift 50 mm²</t>
  </si>
  <si>
    <t>62.07002.00239</t>
  </si>
  <si>
    <t>61.161.23</t>
  </si>
  <si>
    <t>SINGLETEC Kontaktstift 35 mm²</t>
  </si>
  <si>
    <t>62.07002.00238</t>
  </si>
  <si>
    <t>Stecker / Schaltschrankseite</t>
  </si>
  <si>
    <t>PE Code 4</t>
  </si>
  <si>
    <t>041</t>
  </si>
  <si>
    <t>042</t>
  </si>
  <si>
    <t>043</t>
  </si>
  <si>
    <t>044</t>
  </si>
  <si>
    <t>046</t>
  </si>
  <si>
    <t>047</t>
  </si>
  <si>
    <t>049</t>
  </si>
  <si>
    <t>-1AE1</t>
  </si>
  <si>
    <t>-1AE2</t>
  </si>
  <si>
    <t>-1AE3</t>
  </si>
  <si>
    <t>-1AE4</t>
  </si>
  <si>
    <t>-1AE6</t>
  </si>
  <si>
    <t>-1AE7</t>
  </si>
  <si>
    <t>-1AE9</t>
  </si>
  <si>
    <t>031</t>
  </si>
  <si>
    <t>032</t>
  </si>
  <si>
    <t>033</t>
  </si>
  <si>
    <t>034</t>
  </si>
  <si>
    <t>036</t>
  </si>
  <si>
    <t>038</t>
  </si>
  <si>
    <t>039</t>
  </si>
  <si>
    <t>-1AD1</t>
  </si>
  <si>
    <t>-1AD2</t>
  </si>
  <si>
    <t>-1AD3</t>
  </si>
  <si>
    <t>-1AD4</t>
  </si>
  <si>
    <t>-1AD6</t>
  </si>
  <si>
    <t>-1AD8</t>
  </si>
  <si>
    <t>-1AD9</t>
  </si>
  <si>
    <t>-1AA7</t>
  </si>
  <si>
    <t>-1AA8</t>
  </si>
  <si>
    <t>-1AA9</t>
  </si>
  <si>
    <t>007</t>
  </si>
  <si>
    <t>008</t>
  </si>
  <si>
    <t>009</t>
  </si>
  <si>
    <t>012</t>
  </si>
  <si>
    <t>013</t>
  </si>
  <si>
    <t>014</t>
  </si>
  <si>
    <t>016</t>
  </si>
  <si>
    <t>017</t>
  </si>
  <si>
    <t>018</t>
  </si>
  <si>
    <t>019</t>
  </si>
  <si>
    <t>021</t>
  </si>
  <si>
    <t>022</t>
  </si>
  <si>
    <t>023</t>
  </si>
  <si>
    <t>024</t>
  </si>
  <si>
    <t>026</t>
  </si>
  <si>
    <t>027</t>
  </si>
  <si>
    <t>028</t>
  </si>
  <si>
    <t>029</t>
  </si>
  <si>
    <t>-1AB2</t>
  </si>
  <si>
    <t>-1AB3</t>
  </si>
  <si>
    <t>-1AB4</t>
  </si>
  <si>
    <t>-1AB6</t>
  </si>
  <si>
    <t>-1AB7</t>
  </si>
  <si>
    <t>-1AB8</t>
  </si>
  <si>
    <t>-1AB9</t>
  </si>
  <si>
    <t>-1AC1</t>
  </si>
  <si>
    <t>-1AC2</t>
  </si>
  <si>
    <t>-1AC3</t>
  </si>
  <si>
    <t>-1AC4</t>
  </si>
  <si>
    <t>-1AC6</t>
  </si>
  <si>
    <t>-1AC7</t>
  </si>
  <si>
    <t>-1AC8</t>
  </si>
  <si>
    <t>-1AC9</t>
  </si>
  <si>
    <t>051</t>
  </si>
  <si>
    <t>052</t>
  </si>
  <si>
    <t>053</t>
  </si>
  <si>
    <t>054</t>
  </si>
  <si>
    <t>056</t>
  </si>
  <si>
    <t>058</t>
  </si>
  <si>
    <t>059</t>
  </si>
  <si>
    <t>-1AF1</t>
  </si>
  <si>
    <t>-1AF2</t>
  </si>
  <si>
    <t>-1AF3</t>
  </si>
  <si>
    <t>-1AF4</t>
  </si>
  <si>
    <t>-1AF6</t>
  </si>
  <si>
    <t>-1AF8</t>
  </si>
  <si>
    <t>-1AF9</t>
  </si>
  <si>
    <t>061</t>
  </si>
  <si>
    <t>062</t>
  </si>
  <si>
    <t>063</t>
  </si>
  <si>
    <t>064</t>
  </si>
  <si>
    <t>066</t>
  </si>
  <si>
    <t>067</t>
  </si>
  <si>
    <t>068</t>
  </si>
  <si>
    <t>069</t>
  </si>
  <si>
    <t>-1AG1</t>
  </si>
  <si>
    <t>-1AG2</t>
  </si>
  <si>
    <t>-1AG3</t>
  </si>
  <si>
    <t>-1AG4</t>
  </si>
  <si>
    <t>-1AG6</t>
  </si>
  <si>
    <t>-1AG7</t>
  </si>
  <si>
    <t>-1AG8</t>
  </si>
  <si>
    <t>-1AG9</t>
  </si>
  <si>
    <t>071</t>
  </si>
  <si>
    <t>072</t>
  </si>
  <si>
    <t>073</t>
  </si>
  <si>
    <t>074</t>
  </si>
  <si>
    <t>076</t>
  </si>
  <si>
    <t>077</t>
  </si>
  <si>
    <t>079</t>
  </si>
  <si>
    <t>-1AH1</t>
  </si>
  <si>
    <t>-1AH2</t>
  </si>
  <si>
    <t>-1AH3</t>
  </si>
  <si>
    <t>-1AH4</t>
  </si>
  <si>
    <t>-1AH6</t>
  </si>
  <si>
    <t>-1AH7</t>
  </si>
  <si>
    <t>-1AH9</t>
  </si>
  <si>
    <t>081</t>
  </si>
  <si>
    <t>082</t>
  </si>
  <si>
    <t>083</t>
  </si>
  <si>
    <t>084</t>
  </si>
  <si>
    <t>086</t>
  </si>
  <si>
    <t>087</t>
  </si>
  <si>
    <t>088</t>
  </si>
  <si>
    <t>089</t>
  </si>
  <si>
    <t>-1AJ1</t>
  </si>
  <si>
    <t>-1AJ2</t>
  </si>
  <si>
    <t>-1AJ3</t>
  </si>
  <si>
    <t>-1AJ4</t>
  </si>
  <si>
    <t>-1AJ6</t>
  </si>
  <si>
    <t>-1AJ7</t>
  </si>
  <si>
    <t>-1AJ8</t>
  </si>
  <si>
    <t>-1AJ9</t>
  </si>
  <si>
    <t>091</t>
  </si>
  <si>
    <t>092</t>
  </si>
  <si>
    <t>093</t>
  </si>
  <si>
    <t>094</t>
  </si>
  <si>
    <t>096</t>
  </si>
  <si>
    <t>097</t>
  </si>
  <si>
    <t>098</t>
  </si>
  <si>
    <t>099</t>
  </si>
  <si>
    <t>-1AK1</t>
  </si>
  <si>
    <t>-1AK2</t>
  </si>
  <si>
    <t>-1AK3</t>
  </si>
  <si>
    <t>-1AK4</t>
  </si>
  <si>
    <t>-1AK6</t>
  </si>
  <si>
    <t>-1AK7</t>
  </si>
  <si>
    <t>-1AK8</t>
  </si>
  <si>
    <t>-1AK9</t>
  </si>
  <si>
    <t>2DC40</t>
  </si>
  <si>
    <t>62.02091.40</t>
  </si>
  <si>
    <t>2DC44</t>
  </si>
  <si>
    <t>62.02091.50</t>
  </si>
  <si>
    <t>2DC48</t>
  </si>
  <si>
    <t>62.02091.60</t>
  </si>
  <si>
    <t>technisch gleichwertige Kabel dürfen eingesetzt werden</t>
  </si>
  <si>
    <t>Basis</t>
  </si>
  <si>
    <t>Verl.</t>
  </si>
  <si>
    <t>4G1,5</t>
  </si>
  <si>
    <t>4G1,5+(2x1,5)</t>
  </si>
  <si>
    <t>Gr. 1 (M23)</t>
  </si>
  <si>
    <t>Booksize MoMo</t>
  </si>
  <si>
    <t>Booksize MoMo Typ C/D</t>
  </si>
  <si>
    <t>4G2,5</t>
  </si>
  <si>
    <t>4G2,5+(2x1,5)</t>
  </si>
  <si>
    <t>Gr. 1,5 (M40)</t>
  </si>
  <si>
    <t>4G4</t>
  </si>
  <si>
    <t>4G4+(2x1,5)</t>
  </si>
  <si>
    <t>4G6</t>
  </si>
  <si>
    <t>4G6+(2x1,5)</t>
  </si>
  <si>
    <t>4G10</t>
  </si>
  <si>
    <t>4G10+(2x1,5)</t>
  </si>
  <si>
    <t>mit Ringkabelschuh</t>
  </si>
  <si>
    <t>(=62.02060.10)</t>
  </si>
  <si>
    <t>(=62.02070.10)</t>
  </si>
  <si>
    <t>(=62.02061.10)</t>
  </si>
  <si>
    <t>(=62.02062.10)</t>
  </si>
  <si>
    <t>(=62.02063.10)</t>
  </si>
  <si>
    <t>(=62.02063.20)</t>
  </si>
  <si>
    <t>4G16</t>
  </si>
  <si>
    <t>Gr. 3 (M58)</t>
  </si>
  <si>
    <t>(=62.02069.10)</t>
  </si>
  <si>
    <t>4G16+(2x1,5)</t>
  </si>
  <si>
    <t>4G25+(2x1,5)</t>
  </si>
  <si>
    <t>mit Ringkabelschuh (M8)</t>
  </si>
  <si>
    <t>4G35+(2x1,5)</t>
  </si>
  <si>
    <t>4G50+(2x1,5)</t>
  </si>
  <si>
    <t>RJ45 - IP20</t>
  </si>
  <si>
    <t>RJ45 - IP67</t>
  </si>
  <si>
    <t>Drive CliQ</t>
  </si>
  <si>
    <t>M12 Buchse</t>
  </si>
  <si>
    <t>M12 Stecker</t>
  </si>
  <si>
    <t>M17 Buchse</t>
  </si>
  <si>
    <t>M17 Stecker</t>
  </si>
  <si>
    <t>2DC46</t>
  </si>
  <si>
    <t>SUB-D</t>
  </si>
  <si>
    <t>Inkrementalgeber sin/cos 1 Vpp 2048 S/R, mit C- und D-Spur</t>
  </si>
  <si>
    <t>für Basis 2CA31-2CA80</t>
  </si>
  <si>
    <t>für Basis 2EQ10</t>
  </si>
  <si>
    <t>Absolutwertgeber EnDat</t>
  </si>
  <si>
    <t>Inkrementalgeber TTL 5V</t>
  </si>
  <si>
    <t>Absolutwertgeber EnDat 6FX2001-5</t>
  </si>
  <si>
    <t>Inkrementalgeber sin/cos 1 Vpp</t>
  </si>
  <si>
    <t>Absolutwertgeber SSI und EnDat DC 5V</t>
  </si>
  <si>
    <t>Einzeladern</t>
  </si>
  <si>
    <t>für Temperatursensor auf Motor Klemmen</t>
  </si>
  <si>
    <t xml:space="preserve">für Temperatursensor </t>
  </si>
  <si>
    <t>Gr. 1 (M23) Bu</t>
  </si>
  <si>
    <t>Gr. 1 (M23) St</t>
  </si>
  <si>
    <t>---</t>
  </si>
  <si>
    <t>Signalleitung Meterware 8x (2x0.18)</t>
  </si>
  <si>
    <t>Leistungsleitung Meterware 4x 16</t>
  </si>
  <si>
    <t>Messsystem DFA nach SME120 (+BZ)</t>
  </si>
  <si>
    <r>
      <t xml:space="preserve">Achse ZC1 (ZW) Werkzeugwechsler links Längsachse
</t>
    </r>
    <r>
      <rPr>
        <sz val="9"/>
        <color theme="1"/>
        <rFont val="Calibri"/>
        <family val="2"/>
        <scheme val="minor"/>
      </rPr>
      <t>(Motor1FK7063-2AH71-1CH0 mit DriveCliq; ohne Messsystem)</t>
    </r>
  </si>
  <si>
    <t>WD5201/+H-TB40:X2</t>
  </si>
  <si>
    <t xml:space="preserve">IGUS  ;CFPE.160.01 </t>
  </si>
  <si>
    <t xml:space="preserve">IGUS  ;CFPE.250.01 </t>
  </si>
  <si>
    <t>Codierung der Stecker beachten</t>
  </si>
  <si>
    <t>U Code 1
V Code 2
W Code 3
PE Code 4</t>
  </si>
  <si>
    <t>PE mit Kabelschuh 8mm</t>
  </si>
  <si>
    <t>Kabelende</t>
  </si>
  <si>
    <t>xxx</t>
  </si>
  <si>
    <r>
      <rPr>
        <sz val="12"/>
        <color theme="1"/>
        <rFont val="Calibri"/>
        <family val="2"/>
        <scheme val="minor"/>
      </rPr>
      <t xml:space="preserve">Motor </t>
    </r>
    <r>
      <rPr>
        <b/>
        <sz val="12"/>
        <color theme="1"/>
        <rFont val="Calibri"/>
        <family val="2"/>
        <scheme val="minor"/>
      </rPr>
      <t>MS 450/220/38</t>
    </r>
    <r>
      <rPr>
        <sz val="12"/>
        <color theme="1"/>
        <rFont val="Calibri"/>
        <family val="2"/>
        <scheme val="minor"/>
      </rPr>
      <t xml:space="preserve"> 
Spindelgeber</t>
    </r>
    <r>
      <rPr>
        <b/>
        <sz val="12"/>
        <color theme="1"/>
        <rFont val="Calibri"/>
        <family val="2"/>
        <scheme val="minor"/>
      </rPr>
      <t xml:space="preserve"> ERM2480-2048</t>
    </r>
  </si>
  <si>
    <t>Hauptspindel C1 Motor nach Schaltschrank</t>
  </si>
  <si>
    <t>5DG31</t>
  </si>
  <si>
    <t>Gr. 1 (M23) Stecker</t>
  </si>
  <si>
    <t>Gr. 1 (M23) Buchse</t>
  </si>
  <si>
    <t>Gr. 1,5 (M40) Stecker</t>
  </si>
  <si>
    <t>Gr. 1,5 (M40) Buchse</t>
  </si>
  <si>
    <t>Gr. 3 (M58) Stecker</t>
  </si>
  <si>
    <t>Gr. 3 (M58) Buchse</t>
  </si>
  <si>
    <t>6FX2003-0LA00</t>
  </si>
  <si>
    <t>6FX2003-0LU00</t>
  </si>
  <si>
    <t>6FX2003-0LA10</t>
  </si>
  <si>
    <t>6FX2003-0LU10</t>
  </si>
  <si>
    <t>6FX2003-0LA20</t>
  </si>
  <si>
    <t>6FX2003-0LU20</t>
  </si>
  <si>
    <t>62.07002.00206</t>
  </si>
  <si>
    <t>62.07002.00203</t>
  </si>
  <si>
    <t>62.07002.00207</t>
  </si>
  <si>
    <t>62.07002.00320</t>
  </si>
  <si>
    <r>
      <rPr>
        <sz val="12"/>
        <color theme="1"/>
        <rFont val="Calibri"/>
        <family val="2"/>
        <scheme val="minor"/>
      </rPr>
      <t xml:space="preserve">Motor </t>
    </r>
    <r>
      <rPr>
        <b/>
        <sz val="12"/>
        <color theme="1"/>
        <rFont val="Calibri"/>
        <family val="2"/>
        <scheme val="minor"/>
      </rPr>
      <t>TK164-190-030A</t>
    </r>
    <r>
      <rPr>
        <sz val="12"/>
        <color theme="1"/>
        <rFont val="Calibri"/>
        <family val="2"/>
        <scheme val="minor"/>
      </rPr>
      <t xml:space="preserve">
Spindelgeber</t>
    </r>
    <r>
      <rPr>
        <b/>
        <sz val="12"/>
        <color theme="1"/>
        <rFont val="Calibri"/>
        <family val="2"/>
        <scheme val="minor"/>
      </rPr>
      <t xml:space="preserve"> GEL2444 KZ RR3 K250</t>
    </r>
  </si>
  <si>
    <t>Leistungsstecker: 6FX2003-0LA20
(Größe 3, Außengewinde, Stift)
Kontakte 25mm²: 6FX2003-8LS25
Kontakte 16mm²: 6FX2003-8LS16</t>
  </si>
  <si>
    <t>Leitungsausgang mit Mehrfach-Kabel-Dichtverschraubung</t>
  </si>
  <si>
    <r>
      <rPr>
        <b/>
        <sz val="18"/>
        <color theme="1"/>
        <rFont val="Calibri"/>
        <family val="2"/>
        <scheme val="minor"/>
      </rPr>
      <t>N30_4.1</t>
    </r>
    <r>
      <rPr>
        <b/>
        <sz val="12"/>
        <color theme="1"/>
        <rFont val="Calibri"/>
        <family val="2"/>
        <scheme val="minor"/>
      </rPr>
      <t xml:space="preserve">
Achse A1  Spindel Fräskopf nach Z-Schlitten (+BZ)</t>
    </r>
  </si>
  <si>
    <t>Ketten</t>
  </si>
  <si>
    <t>Artikelnummer</t>
  </si>
  <si>
    <t>Länge
[mm]</t>
  </si>
  <si>
    <t>Innenmaß 
Breite x Höhe[mm]</t>
  </si>
  <si>
    <t>Z1</t>
  </si>
  <si>
    <t>47.450.14.00030</t>
  </si>
  <si>
    <t>162+200 x 80</t>
  </si>
  <si>
    <t>E 3050</t>
  </si>
  <si>
    <t>Y1</t>
  </si>
  <si>
    <t>47.400.64.00480</t>
  </si>
  <si>
    <t>4757</t>
  </si>
  <si>
    <t>300 x 42</t>
  </si>
  <si>
    <t>R 600</t>
  </si>
  <si>
    <t>X1</t>
  </si>
  <si>
    <t>47.403.54.00020</t>
  </si>
  <si>
    <t>1340</t>
  </si>
  <si>
    <t>150 x 42</t>
  </si>
  <si>
    <t>R 610</t>
  </si>
  <si>
    <t>47.430.34.00020</t>
  </si>
  <si>
    <t>7348</t>
  </si>
  <si>
    <t>56 x 300</t>
  </si>
  <si>
    <t>E 3210</t>
  </si>
  <si>
    <t>LS1</t>
  </si>
  <si>
    <t>47.430.84.00011</t>
  </si>
  <si>
    <t>5591</t>
  </si>
  <si>
    <t>150 x 40</t>
  </si>
  <si>
    <t>E 3300</t>
  </si>
  <si>
    <t>LS2</t>
  </si>
  <si>
    <t>47.490.84.00020</t>
  </si>
  <si>
    <t>6261</t>
  </si>
  <si>
    <t>42 x 150</t>
  </si>
  <si>
    <t>E 3320</t>
  </si>
  <si>
    <t>ZC1</t>
  </si>
  <si>
    <t>47.400.64.00500</t>
  </si>
  <si>
    <t>3526</t>
  </si>
  <si>
    <t>100 x 56</t>
  </si>
  <si>
    <t>E 6420</t>
  </si>
  <si>
    <t>YC1</t>
  </si>
  <si>
    <t>62.93002.00034</t>
  </si>
  <si>
    <t>506</t>
  </si>
  <si>
    <t>89 x 25</t>
  </si>
  <si>
    <t xml:space="preserve">Maschinen
Layout </t>
  </si>
  <si>
    <t>Rohbau</t>
  </si>
  <si>
    <t>Endmontage</t>
  </si>
  <si>
    <t>Stückliste Pos.</t>
  </si>
  <si>
    <t>23.XXX.00.YYY10</t>
  </si>
  <si>
    <t>WD0201.1U/+H-XD11:U1</t>
  </si>
  <si>
    <t>WD0201.1V/+H-XD11:1V</t>
  </si>
  <si>
    <t>WD0201.1W/+H-XD11:1W</t>
  </si>
  <si>
    <t>WD0201.2U/+H-XD11:U2</t>
  </si>
  <si>
    <t>WD0201.2V/+H-XD11:V2</t>
  </si>
  <si>
    <t>WD0201.2W/+H-XD11:W2</t>
  </si>
  <si>
    <t>WD0201.1PE/+H-XD11:PE1</t>
  </si>
  <si>
    <t>WD0201.2PE/+H-XD11:PE2</t>
  </si>
  <si>
    <t>WD0201.1U/+HS1-MA11.XS1:U1</t>
  </si>
  <si>
    <t>WD0201.1V/+HS1-MA11.XS1:V1</t>
  </si>
  <si>
    <t>WD0201.1W/+HS1-MA11.XS1:W1</t>
  </si>
  <si>
    <t>WD0201.2U/+HS1-MA11.XS1:U2</t>
  </si>
  <si>
    <t>WD0201.2V/+HS1-MA11.XS1:V2</t>
  </si>
  <si>
    <t>WD0201.2W/+HS1-MA11.XS1:W2</t>
  </si>
  <si>
    <t>WD0201.1PE/+HS1-MA11.XS1:PE1</t>
  </si>
  <si>
    <t>WD0201.2PE/+HS1-MA11.XS1:PE2</t>
  </si>
  <si>
    <t>WD0701.1U/+HS2-MA12.XS1:U1</t>
  </si>
  <si>
    <t>WD0701.1V/+HS2-MA12.XS1:V1</t>
  </si>
  <si>
    <t>WD0701.1W/+HS2-MA12.XS1:W1</t>
  </si>
  <si>
    <t>WD0701.2U/+HS2-MA12.XS1:U2</t>
  </si>
  <si>
    <t>WD0701.2V/+HS2-MA12.XS1:V2</t>
  </si>
  <si>
    <t>WD0701.2W/+HS2-MA12.XS1:W2</t>
  </si>
  <si>
    <t>WD0701.1PE/+HS2-MA12.XS1:PE1</t>
  </si>
  <si>
    <t>WD0701.2PE/+HS2-MA12.XS1:PE2</t>
  </si>
  <si>
    <t>WD0701.1U/+H-XD12:U1</t>
  </si>
  <si>
    <t>WD0701.1V/+H-XD12:1V</t>
  </si>
  <si>
    <t>WD0701.1W/+H-XD12:1W</t>
  </si>
  <si>
    <t>WD0701.2U/+H-XD12:U2</t>
  </si>
  <si>
    <t>WD0701.2V/+H-XD12:V2</t>
  </si>
  <si>
    <t>WD0701.2W/+H-XD12:W2</t>
  </si>
  <si>
    <t>WD0701.1PE/+H-XD12:PE1</t>
  </si>
  <si>
    <t>WD0701.2PE/+H-XD12:PE2</t>
  </si>
  <si>
    <t>1U &amp; 2U Code 1
1V &amp; 2V Code 2
1W &amp; 2W Code 3
1PE &amp; 2PE Code 4
(wenn Single Tec)</t>
  </si>
  <si>
    <t xml:space="preserve">5 cm abmanteln, Schirm abschneiden, </t>
  </si>
  <si>
    <t>7 cm Schrumpfschlauch, isolierte Aderenthülsen</t>
  </si>
  <si>
    <t>Zuleitungen DC-Hubs, DME20</t>
  </si>
  <si>
    <t>WD5208/+WE_L-KF19:X501</t>
  </si>
  <si>
    <t>WD5208/+WE_L-MA43:X2</t>
  </si>
  <si>
    <t>WD5202/+WE_L-KF19:X503</t>
  </si>
  <si>
    <t>WD5202/+WE_L-MA42:X2</t>
  </si>
  <si>
    <t>WD5207/+H-TB43:X1</t>
  </si>
  <si>
    <t>WD5207.A/+WE_L-MA43:X1</t>
  </si>
  <si>
    <t>WD5242/+H-TB43:X2</t>
  </si>
  <si>
    <t>WD5242/+ML-XGMA44</t>
  </si>
  <si>
    <t>WD5242.A/+ML-XGMA44</t>
  </si>
  <si>
    <t>WD5242.A/+WE_L-MA44:X1</t>
  </si>
  <si>
    <t>WD5243/+WE_L-KF19:X502</t>
  </si>
  <si>
    <t>WD5243/+WE_L-MA44:X2</t>
  </si>
  <si>
    <r>
      <t xml:space="preserve">Achse CC11 (AW1) Werkzeugmagazin links innen
</t>
    </r>
    <r>
      <rPr>
        <sz val="8"/>
        <color theme="1"/>
        <rFont val="Calibri"/>
        <family val="2"/>
        <scheme val="minor"/>
      </rPr>
      <t>(Motor  Fa. Stöber EZ703UDGQQ6P122 mit DriveCliq)</t>
    </r>
  </si>
  <si>
    <t>WD5501/+H-TB40:X1</t>
  </si>
  <si>
    <t>WD5501/+MAG_L-MA40:X1</t>
  </si>
  <si>
    <t>WD5502/+H-TB40:X202</t>
  </si>
  <si>
    <t>WD5502/+MAG_L-XGMA40.2A</t>
  </si>
  <si>
    <t>WD3101.AU/+BZ1-XSM1</t>
  </si>
  <si>
    <t>WD3101.AU/+FK-XSM1</t>
  </si>
  <si>
    <t>WD3101.AV/+BZ1-XSM1</t>
  </si>
  <si>
    <t>WD3101.AV/+FK-XSM1</t>
  </si>
  <si>
    <t>WD3101.AW/+BZ1-XSM1</t>
  </si>
  <si>
    <t>WD3101.AW/+FK-XSM1</t>
  </si>
  <si>
    <t>WD3101.APE/+BZ1-XSM1</t>
  </si>
  <si>
    <t>WD3101.APE/+FK-XSM1</t>
  </si>
  <si>
    <t>WD3102.D/+BZ1-KF18:X501</t>
  </si>
  <si>
    <t>WD3102.D/+BX1-TF25:X500</t>
  </si>
  <si>
    <t>WD3107/+BZ1-KF18:X505</t>
  </si>
  <si>
    <t>WD3106.A/+BZ1-TF23:X100</t>
  </si>
  <si>
    <t>WD3115/+H-TB14:X1</t>
  </si>
  <si>
    <t>WD3116/+BZ1-KF18:X503</t>
  </si>
  <si>
    <t>WD3117/+BZ1-KF18:X504</t>
  </si>
  <si>
    <t>WD3132/+H-KF15:X103</t>
  </si>
  <si>
    <r>
      <t xml:space="preserve">Achse W2  für Lünettentransport
am Bett rechts
</t>
    </r>
    <r>
      <rPr>
        <sz val="8"/>
        <color theme="1"/>
        <rFont val="Calibri"/>
        <family val="2"/>
        <scheme val="minor"/>
      </rPr>
      <t>(Motor 1FT2208-3AC01-0BB0  mit M17 Stecker)</t>
    </r>
  </si>
  <si>
    <r>
      <t xml:space="preserve">Achse W11 Arbeitsraumtür 
</t>
    </r>
    <r>
      <rPr>
        <sz val="8"/>
        <color theme="1"/>
        <rFont val="Calibri"/>
        <family val="2"/>
        <scheme val="minor"/>
      </rPr>
      <t>(Motor 1FK7042-2AC71-1CH1  mit DriveCliq)</t>
    </r>
  </si>
  <si>
    <t>WD0142/+ART-MA27:X1</t>
  </si>
  <si>
    <t>WD0143/+ART-MA27:X2</t>
  </si>
  <si>
    <r>
      <t xml:space="preserve">Achse X1 
</t>
    </r>
    <r>
      <rPr>
        <sz val="8"/>
        <color theme="1"/>
        <rFont val="Calibri"/>
        <family val="2"/>
        <scheme val="minor"/>
      </rPr>
      <t>(Motor 1FT7086-1AF71-1CH1 mit DriveCliq;
direkter Geber LC495S mit DriveCliq)</t>
    </r>
  </si>
  <si>
    <r>
      <t xml:space="preserve">Achse Z1  Bett links
</t>
    </r>
    <r>
      <rPr>
        <sz val="8"/>
        <color theme="1"/>
        <rFont val="Calibri"/>
        <family val="2"/>
        <scheme val="minor"/>
      </rPr>
      <t>(Motor 1FT7105-1AC71-1CG1 mit DriveCliq,
inkr. direkter Geber LC195S-4040)</t>
    </r>
  </si>
  <si>
    <r>
      <t xml:space="preserve">Achse Z2  Bett rechts
</t>
    </r>
    <r>
      <rPr>
        <sz val="8"/>
        <color theme="1"/>
        <rFont val="Calibri"/>
        <family val="2"/>
        <scheme val="minor"/>
      </rPr>
      <t>(Motor 1FT7105-1AC71-1CG1 mit DriveCliq,
inkr. direkter Geber LC195S-4040)</t>
    </r>
  </si>
  <si>
    <r>
      <t xml:space="preserve">Achse X2 Schlitten rechts
</t>
    </r>
    <r>
      <rPr>
        <sz val="8"/>
        <color theme="1"/>
        <rFont val="Calibri"/>
        <family val="2"/>
        <scheme val="minor"/>
      </rPr>
      <t>(Motor 1FT7105-5AF71-1CH0 mit DriveCliq;
 direkter Geber LC495S mit DriveCliq)</t>
    </r>
  </si>
  <si>
    <r>
      <t xml:space="preserve">Achse C21  auf Schlitten rechts
</t>
    </r>
    <r>
      <rPr>
        <sz val="8"/>
        <rFont val="Calibri"/>
        <family val="2"/>
        <scheme val="minor"/>
      </rPr>
      <t>(Motor 1FK7043-4CH71-1CG2 mit DriveCliq)</t>
    </r>
  </si>
  <si>
    <r>
      <t xml:space="preserve">Achse A2 auf Schlitten rechts
</t>
    </r>
    <r>
      <rPr>
        <sz val="8"/>
        <color theme="1"/>
        <rFont val="Calibri"/>
        <family val="2"/>
        <scheme val="minor"/>
      </rPr>
      <t>(Motor 1FT7105-5WF71-3CG1 mit DriveCliq, Stecker Gr. 3)</t>
    </r>
  </si>
  <si>
    <t>WD0202.2/+HS1-MA11:XS2</t>
  </si>
  <si>
    <t>WD0202.2/+HS1-TF11:X200</t>
  </si>
  <si>
    <t>WD0202/+HS1-TF11:X500</t>
  </si>
  <si>
    <t>WD0202/+H-TB11:X202</t>
  </si>
  <si>
    <t>WD3117/+FK1-XSBG14</t>
  </si>
  <si>
    <t>WD1611/+H-TB21:X1</t>
  </si>
  <si>
    <t>WD0501/+H-TB13:X1</t>
  </si>
  <si>
    <t>WD0502/+H-TB13:X202</t>
  </si>
  <si>
    <t>WD0502/+BZ1-MA13:X2</t>
  </si>
  <si>
    <t>WD0506/+H-TB13:X201</t>
  </si>
  <si>
    <t>WD0401/+H-TB15:X1</t>
  </si>
  <si>
    <t>WD0401/+ML-MA15:X1</t>
  </si>
  <si>
    <t>WD0402/+H-TB15:X202</t>
  </si>
  <si>
    <t>WD0402/+ML-MA15:X2</t>
  </si>
  <si>
    <t>WD0406/+H-TB15:X201</t>
  </si>
  <si>
    <t>WD1501/+H-TB18:X1</t>
  </si>
  <si>
    <t>WD1401/+H-TB20:X1</t>
  </si>
  <si>
    <t>WD1401/+MR-MA20:X1</t>
  </si>
  <si>
    <t>WD1611/+BX2-MA21:X1</t>
  </si>
  <si>
    <t>WD1612/+H-TB21:X202</t>
  </si>
  <si>
    <t>WD1612/+BX2-MA21:X2</t>
  </si>
  <si>
    <t>WD3106/+BZ1-KF18:X502</t>
  </si>
  <si>
    <t>WD3106/+BZ1-TB23:1:X500</t>
  </si>
  <si>
    <t>WD3107/+FK-XGTF23:2</t>
  </si>
  <si>
    <t>WD3106.A/+FK-XGBG23:1</t>
  </si>
  <si>
    <t>WD3102.A/+BZ1-TF25:X100</t>
  </si>
  <si>
    <t>WD3102.A/+FK-XSTP25</t>
  </si>
  <si>
    <t>WD1601/+H-TB14:X2</t>
  </si>
  <si>
    <t>WD1601/+BZ2-MA26:X1</t>
  </si>
  <si>
    <t>WD1602/+H-TB14:X202</t>
  </si>
  <si>
    <t>WD1602/+BZ2-MA26:X2</t>
  </si>
  <si>
    <t>WD0142/+H-TB21:X2</t>
  </si>
  <si>
    <t>WD0143/+H-TB21:X203</t>
  </si>
  <si>
    <t>WD0722/+H-TB29:X1</t>
  </si>
  <si>
    <t>WD0722/+ML-MA29:X1</t>
  </si>
  <si>
    <t>WD0723/+H-TB29:X202</t>
  </si>
  <si>
    <t>WD0723/+ML-MA29:X2</t>
  </si>
  <si>
    <t>WD1318/+H-TB29:X2</t>
  </si>
  <si>
    <t>WD1318/+ML-MA30:X1</t>
  </si>
  <si>
    <t>WD1319/+H-TB29:X203</t>
  </si>
  <si>
    <t>WD1319/+ML-MA30:X2</t>
  </si>
  <si>
    <t>WD1389/+H-TB18:X2</t>
  </si>
  <si>
    <r>
      <t xml:space="preserve">Achse W  für Gegenspindeltransport
am Bett links
</t>
    </r>
    <r>
      <rPr>
        <sz val="8"/>
        <color theme="1"/>
        <rFont val="Calibri"/>
        <family val="2"/>
        <scheme val="minor"/>
      </rPr>
      <t>(Motor 1FT2208-3AC01-0BB0  mit M17 Stecker)</t>
    </r>
  </si>
  <si>
    <r>
      <t xml:space="preserve">Achse W1  für Lünettentransport
am Bett links
</t>
    </r>
    <r>
      <rPr>
        <sz val="8"/>
        <color theme="1"/>
        <rFont val="Calibri"/>
        <family val="2"/>
        <scheme val="minor"/>
      </rPr>
      <t>(Motor 1FT2208-3AC01-0BB0  mit M17 Stecker)</t>
    </r>
  </si>
  <si>
    <t>WD1390/+H-TB18:X203</t>
  </si>
  <si>
    <t>WD1389/+MR-MA31:X1</t>
  </si>
  <si>
    <t>WD1390/+MR-MA31:X2</t>
  </si>
  <si>
    <t>WD5201.A/+WE_L-MA42:X1</t>
  </si>
  <si>
    <t>N30_4</t>
  </si>
  <si>
    <t>GS</t>
  </si>
  <si>
    <t>Z2</t>
  </si>
  <si>
    <t>X2</t>
  </si>
  <si>
    <t>nicht anbauen!
offenes Ende für Anpassung</t>
  </si>
  <si>
    <t>WD0701.11U/+MR-XGMA12.1:U1</t>
  </si>
  <si>
    <t>WD0701.11U/+HS2-MA12.XS1:U1</t>
  </si>
  <si>
    <t>WD0701.11V/+MR-XGMA12.1:1V</t>
  </si>
  <si>
    <t>WD0701.11V/+HS2-MA12.XS1:V1</t>
  </si>
  <si>
    <t>WD0701.11W/+MR-XGMA12.1:1W</t>
  </si>
  <si>
    <t>WD0701.11W/+HS2-MA12.XS1:W1</t>
  </si>
  <si>
    <t>WD0701.21U/+MR-XGMA12.1:U2</t>
  </si>
  <si>
    <t>WD0701.21U/+HS2-MA12.XS1:U2</t>
  </si>
  <si>
    <t>WD0701.21V/+MR-XGMA12.1:V2</t>
  </si>
  <si>
    <t>WD0701.21V/+HS2-MA12.XS1:V2</t>
  </si>
  <si>
    <t>WD0701.21W/+MR-XGMA12.1:W2</t>
  </si>
  <si>
    <t>WD0701.21W/+HS2-MA12.XS1:W2</t>
  </si>
  <si>
    <t>WD0701.11PE/+MR-XGMA12.1:PE1</t>
  </si>
  <si>
    <t>WD0701.11PE/+HS2-MA12.XS1:PE1</t>
  </si>
  <si>
    <t>WD0701.21PE/+MR-XGMA12.1:PE2</t>
  </si>
  <si>
    <t>WD0701.21PE/+HS2-MA12.XS1:PE2</t>
  </si>
  <si>
    <t>WD0702.2/+HS2-TF12.X200</t>
  </si>
  <si>
    <t>WD0702.2/+HS2-MA12.XS3</t>
  </si>
  <si>
    <t>WD0702.A/+MR-XGTF12</t>
  </si>
  <si>
    <t>WD0702.A/+HS2-TF12.X500</t>
  </si>
  <si>
    <t>WD0702/+H-TB12.X202</t>
  </si>
  <si>
    <t>WD0702/+HS2-TF12.X500</t>
  </si>
  <si>
    <t>WD0501/+BR-XG501</t>
  </si>
  <si>
    <t>WD3104/+H-TB23:X1</t>
  </si>
  <si>
    <t>WD3104/+BR-XG3104</t>
  </si>
  <si>
    <t>WD3104.B/+BZ1-XSMA2</t>
  </si>
  <si>
    <t>WD3104.B/+FK1-XSM2</t>
  </si>
  <si>
    <t>Leistungsleitung 1V / Schrank -&gt; Motor</t>
  </si>
  <si>
    <t>Leistungsleitung 1U / Schrank -&gt; Motor</t>
  </si>
  <si>
    <t>Leistungsleitung 1W / Schrank -&gt; Motor</t>
  </si>
  <si>
    <t>Leistungsleitung 2U / Schrank -&gt; Motor</t>
  </si>
  <si>
    <t>Leistungsleitung 2V / Schrank -&gt; Motor</t>
  </si>
  <si>
    <t>Leistungsleitung 2W / Schrank -&gt; Motor</t>
  </si>
  <si>
    <t>Leistungsleitung 1PE / Schrank -&gt; Motor</t>
  </si>
  <si>
    <t>Leistungsleitung 2PE / Schrank -&gt; Motor</t>
  </si>
  <si>
    <t>Motortemperatur / SME120 (+HS1) -&gt; Motor</t>
  </si>
  <si>
    <t>DriveCliq / Schrank -&gt; SME120 (+HS1)</t>
  </si>
  <si>
    <t>Gegenspindel C2 Trennstelle zu Motor</t>
  </si>
  <si>
    <t>Gegenspindel C2 Schaltschrank zu Trennstelle</t>
  </si>
  <si>
    <t>Leistungsleitung 1U / Schrank -&gt; Trennstelle (+MR)</t>
  </si>
  <si>
    <t>Leistungsleitung 1V / Schrank -&gt; Trennstelle (+MR)</t>
  </si>
  <si>
    <t>Leistungsleitung 1W / Schrank -&gt; Trennstelle (+MR)</t>
  </si>
  <si>
    <t>Leistungsleitung 2U / Schrank -&gt; Trennstelle (+MR)</t>
  </si>
  <si>
    <t>Leistungsleitung 2V / Schrank -&gt; Trennstelle (+MR)</t>
  </si>
  <si>
    <t>Leistungsleitung 2W / Schrank -&gt; Trennstelle (+MR)</t>
  </si>
  <si>
    <t>Leistungsleitung 1PE / Schrank -&gt; Trennstelle (+MR)</t>
  </si>
  <si>
    <t>Leistungsleitung 2PE / Schrank -&gt; Trennstelle (+MR)</t>
  </si>
  <si>
    <t>DriveCliq / Schrank -&gt; Trennstelle (+MR)</t>
  </si>
  <si>
    <t>DriveCliq / Trennstelle (+MR) -&gt; SME120 (+HS1)</t>
  </si>
  <si>
    <t>Leistungsleitung 1U / Trennstelle (+MR) -&gt; Motor</t>
  </si>
  <si>
    <t>Leistungsleitung 1V / Trennstelle (+MR) -&gt; Motor</t>
  </si>
  <si>
    <t>Leistungsleitung 1W / Trennstelle (+MR) -&gt; Motor</t>
  </si>
  <si>
    <t>Leistungsleitung 2U / Trennstelle (+MR) -&gt; Motor</t>
  </si>
  <si>
    <t>Leistungsleitung 2V / Trennstelle (+MR) -&gt; Motor</t>
  </si>
  <si>
    <t>Leistungsleitung 2W / Trennstelle (+MR) -&gt; Motor</t>
  </si>
  <si>
    <t>Leistungsleitung 1PE / Trennstelle (+MR) -&gt; Motor</t>
  </si>
  <si>
    <t>Leistungsleitung 2PE / Trennstelle (+MR) -&gt; Motor</t>
  </si>
  <si>
    <t>Leistungsleitung / Schrank -&gt; Trennstelle (+BR)</t>
  </si>
  <si>
    <t>Messsystem  DriveCliq / Schrank -&gt; Trennstelle (+BR)</t>
  </si>
  <si>
    <t>Motorgeber DriveCliq / Schrank -&gt; Trennstelle (+BR)</t>
  </si>
  <si>
    <t>Messsystem  DriveCliq / Trennstelle (+BZ1) -&gt; Trennst. (+BX1)</t>
  </si>
  <si>
    <t>WD0506.B/+BZ1-XGBG13</t>
  </si>
  <si>
    <t>WD0506/+BR-XGBG13</t>
  </si>
  <si>
    <t>WD0506.B/+BX1-XSBG13</t>
  </si>
  <si>
    <t>Leistungsleitung / Trennstelle (BZ1) -&gt; Motor</t>
  </si>
  <si>
    <t>WD3115/+BR-XGMA14</t>
  </si>
  <si>
    <t>WD3115.B/+BZ1-XGMA14</t>
  </si>
  <si>
    <t>Motorgeber DriveCliq / Trennstelle (+BX1) -&gt; Motor</t>
  </si>
  <si>
    <t>Motorgeber DriveCliq / HUB (+BZ1) -&gt; Trennstelle (+BX1)</t>
  </si>
  <si>
    <t>WD3116.B/+BX1-XG14.2</t>
  </si>
  <si>
    <t>WD3116.B/+BX-MA14</t>
  </si>
  <si>
    <t>WD3116/+BX1-XG14.2</t>
  </si>
  <si>
    <t>Messsystem absol. / HUB (+BZ1) -&gt; Trennstelle (+FK1)</t>
  </si>
  <si>
    <t>Drive Qliq Hub / Trennstelle (+BR) -&gt; HUB -KF18 (+BZ1)</t>
  </si>
  <si>
    <t>Drive Qliq Hub / Schrank -&gt; Trennstelle (+BR)</t>
  </si>
  <si>
    <t>WD3132/+BR-XG3132</t>
  </si>
  <si>
    <t>WD3132.A/+BR-XG3132</t>
  </si>
  <si>
    <t>WD3132.A/+BZ1-KF18:X500</t>
  </si>
  <si>
    <t>Leistungsleitung / Schrank -&gt; Motor</t>
  </si>
  <si>
    <t>WD3115.B/+BX1-MA14:X1</t>
  </si>
  <si>
    <t>Motorgeber DriveCliq / Schrank -&gt; Motor</t>
  </si>
  <si>
    <t>Messsystem  DriveCliq / Trennstelle (+BZ1) -&gt; Messsystem</t>
  </si>
  <si>
    <t>WD0406/+BR-XG406</t>
  </si>
  <si>
    <t>WD0406.B/+BZ1-XSBG15</t>
  </si>
  <si>
    <t>WD0406.B/+BZ1-BG15</t>
  </si>
  <si>
    <t>Leistungsleitung / Trennstellle (+BR) -&gt; Motor</t>
  </si>
  <si>
    <t>WD1501/+BR-XG1501</t>
  </si>
  <si>
    <t>WD1501.A/+BR-XG1501</t>
  </si>
  <si>
    <t>Motorgeber DriveCliq / Trennstelle (+BR) -&gt; Motor</t>
  </si>
  <si>
    <t>WD1502/+BR-XG1502</t>
  </si>
  <si>
    <t>WD1502.A/+BR-XG1502</t>
  </si>
  <si>
    <t>WD1501.A/+BZ2-MA18:X1</t>
  </si>
  <si>
    <t>WD1506/+H-KF16:X102</t>
  </si>
  <si>
    <t>WD1506/+BR-XGBG18</t>
  </si>
  <si>
    <t>WD1506.A/+BR-XGBG18</t>
  </si>
  <si>
    <t>WD1506.A/+BZ2-XGBG18</t>
  </si>
  <si>
    <t>WD1506.B/+BZ2-XGBG18</t>
  </si>
  <si>
    <t>WD1506.B/+BX2-XSBG18</t>
  </si>
  <si>
    <t>WD1402/+H-TF20:X520</t>
  </si>
  <si>
    <t>WD1402/+MR-MA20</t>
  </si>
  <si>
    <t>WD1502/+H-TF18:X520</t>
  </si>
  <si>
    <t>WD1502.A/+BZ2-MA18</t>
  </si>
  <si>
    <t>WD1406/+H-KF16:X103</t>
  </si>
  <si>
    <t>WD1406/+BR-XG1406</t>
  </si>
  <si>
    <t>WD1406.A/+BR-XG1406</t>
  </si>
  <si>
    <t>WD1406.A/+BZ2-XSBG20</t>
  </si>
  <si>
    <t>Messsystem  DriveCliq / Trennstelle (+BR) -&gt; Trennstelle (+BZ2)</t>
  </si>
  <si>
    <t>WD3101.C/+H-QA25</t>
  </si>
  <si>
    <t>WD3101.C/+BR-XG3101.C</t>
  </si>
  <si>
    <t>Leistungsleitung 1U / Trennstelle (+BZ1) -&gt; Eingangsplatte</t>
  </si>
  <si>
    <t>Leistungsleitung 1V / Trennstelle (+BZ1) -&gt; Eingangsplatte</t>
  </si>
  <si>
    <t>Leistungsleitung 1W / Trennstelle (+BZ1) -&gt; Eingangsplatte</t>
  </si>
  <si>
    <t>Leistungsleitung 1PE / Trennstelle (+BZ1) -&gt; Eingangsplatte</t>
  </si>
  <si>
    <t>Drive Qlick Hub (+BZ) -&gt; SME120 (+BZ)</t>
  </si>
  <si>
    <t>Leistungsleitung / Trennstelle (+BZ1) -&gt; Eingangsplatte</t>
  </si>
  <si>
    <t>Motorgeber SME120 / DQ HUB -&gt; SME (+BZ1)</t>
  </si>
  <si>
    <t>Motorgeber / SME120 (+BZ1) -&gt; Eingangsplatte</t>
  </si>
  <si>
    <t>Motorgeber EIB / DQ HUB (+BZ1) -&gt; Trennstelle (+FK)</t>
  </si>
  <si>
    <t>Leistungsleitung / Schrank -&gt; Trennstelle (+ML)</t>
  </si>
  <si>
    <t>WD5201/+ML-XGMA42.1</t>
  </si>
  <si>
    <t>Leistungsleitung / Trennstelle (+ML) -&gt; Motor</t>
  </si>
  <si>
    <t>WD5201.A/+ML-XGMA42.1</t>
  </si>
  <si>
    <t>Motorgeber / DQ Hub (+WE_L) -&gt; Motor</t>
  </si>
  <si>
    <t>WD5207/+ML-XGMA43.1</t>
  </si>
  <si>
    <t>WD5207.A/+ML-XGMA43.1</t>
  </si>
  <si>
    <t>Motorgeber / Schrank -&gt; Motor</t>
  </si>
  <si>
    <t>DQ HUB / Schrank -&gt; Trennstelle (+ML)</t>
  </si>
  <si>
    <t>DQ HUB / Trennstelle (+ML) -&gt; HUB Wechsler (+WE_L)</t>
  </si>
  <si>
    <t>WD5262/+H-KF17:X103</t>
  </si>
  <si>
    <t>WD5262/+ML-XG5262</t>
  </si>
  <si>
    <t>WD5262.A/+ML-XG5262</t>
  </si>
  <si>
    <t>WD5262.A/+WE_L-KF19:X500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</si>
</sst>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 applyAlignment="1">
      <alignment vertical="top" wrapText="1"/>
    </xf>
    <xf numFmtId="49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4" borderId="1" xfId="0" applyFill="1" applyBorder="1"/>
    <xf numFmtId="49" fontId="0" fillId="4" borderId="1" xfId="0" applyNumberFormat="1" applyFill="1" applyBorder="1"/>
    <xf numFmtId="0" fontId="8" fillId="0" borderId="1" xfId="0" applyFont="1" applyBorder="1"/>
    <xf numFmtId="49" fontId="0" fillId="5" borderId="1" xfId="0" applyNumberFormat="1" applyFill="1" applyBorder="1"/>
    <xf numFmtId="164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1" fillId="4" borderId="6" xfId="0" applyFont="1" applyFill="1" applyBorder="1"/>
    <xf numFmtId="49" fontId="1" fillId="2" borderId="6" xfId="0" applyNumberFormat="1" applyFont="1" applyFill="1" applyBorder="1"/>
    <xf numFmtId="0" fontId="1" fillId="2" borderId="6" xfId="0" applyFont="1" applyFill="1" applyBorder="1"/>
    <xf numFmtId="0" fontId="5" fillId="4" borderId="6" xfId="0" applyFont="1" applyFill="1" applyBorder="1" applyAlignment="1">
      <alignment horizontal="left" wrapText="1"/>
    </xf>
    <xf numFmtId="49" fontId="3" fillId="5" borderId="1" xfId="0" applyNumberFormat="1" applyFont="1" applyFill="1" applyBorder="1"/>
    <xf numFmtId="49" fontId="3" fillId="5" borderId="1" xfId="0" quotePrefix="1" applyNumberFormat="1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49" fontId="3" fillId="0" borderId="1" xfId="0" applyNumberFormat="1" applyFont="1" applyBorder="1"/>
    <xf numFmtId="49" fontId="1" fillId="2" borderId="5" xfId="0" applyNumberFormat="1" applyFont="1" applyFill="1" applyBorder="1" applyAlignment="1">
      <alignment wrapText="1"/>
    </xf>
    <xf numFmtId="49" fontId="1" fillId="5" borderId="1" xfId="0" applyNumberFormat="1" applyFont="1" applyFill="1" applyBorder="1" applyAlignment="1">
      <alignment wrapText="1"/>
    </xf>
    <xf numFmtId="49" fontId="0" fillId="2" borderId="1" xfId="0" applyNumberFormat="1" applyFill="1" applyBorder="1"/>
    <xf numFmtId="49" fontId="2" fillId="0" borderId="1" xfId="0" applyNumberFormat="1" applyFont="1" applyBorder="1"/>
    <xf numFmtId="49" fontId="0" fillId="2" borderId="6" xfId="0" applyNumberFormat="1" applyFill="1" applyBorder="1" applyAlignment="1">
      <alignment wrapText="1"/>
    </xf>
    <xf numFmtId="49" fontId="0" fillId="2" borderId="7" xfId="0" applyNumberFormat="1" applyFill="1" applyBorder="1" applyAlignment="1">
      <alignment wrapText="1"/>
    </xf>
    <xf numFmtId="49" fontId="0" fillId="5" borderId="1" xfId="0" quotePrefix="1" applyNumberFormat="1" applyFill="1" applyBorder="1" applyAlignment="1">
      <alignment wrapText="1"/>
    </xf>
    <xf numFmtId="49" fontId="3" fillId="5" borderId="1" xfId="0" quotePrefix="1" applyNumberFormat="1" applyFont="1" applyFill="1" applyBorder="1"/>
    <xf numFmtId="49" fontId="0" fillId="0" borderId="1" xfId="0" quotePrefix="1" applyNumberFormat="1" applyBorder="1" applyAlignment="1">
      <alignment wrapText="1"/>
    </xf>
    <xf numFmtId="0" fontId="10" fillId="4" borderId="1" xfId="0" applyFont="1" applyFill="1" applyBorder="1"/>
    <xf numFmtId="49" fontId="0" fillId="0" borderId="0" xfId="0" applyNumberFormat="1" applyAlignment="1">
      <alignment wrapText="1"/>
    </xf>
    <xf numFmtId="49" fontId="12" fillId="0" borderId="1" xfId="0" applyNumberFormat="1" applyFont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wrapText="1"/>
    </xf>
    <xf numFmtId="49" fontId="1" fillId="7" borderId="0" xfId="0" applyNumberFormat="1" applyFont="1" applyFill="1" applyAlignment="1">
      <alignment horizontal="center" vertical="center"/>
    </xf>
    <xf numFmtId="49" fontId="0" fillId="7" borderId="0" xfId="0" applyNumberFormat="1" applyFill="1"/>
    <xf numFmtId="49" fontId="7" fillId="7" borderId="0" xfId="0" applyNumberFormat="1" applyFont="1" applyFill="1" applyAlignment="1">
      <alignment horizontal="left"/>
    </xf>
    <xf numFmtId="0" fontId="0" fillId="7" borderId="0" xfId="0" applyFill="1"/>
    <xf numFmtId="49" fontId="1" fillId="0" borderId="0" xfId="0" applyNumberFormat="1" applyFont="1"/>
    <xf numFmtId="49" fontId="1" fillId="6" borderId="0" xfId="0" applyNumberFormat="1" applyFont="1" applyFill="1"/>
    <xf numFmtId="49" fontId="0" fillId="6" borderId="0" xfId="0" applyNumberFormat="1" applyFill="1"/>
    <xf numFmtId="0" fontId="3" fillId="8" borderId="1" xfId="0" applyFont="1" applyFill="1" applyBorder="1"/>
    <xf numFmtId="0" fontId="3" fillId="8" borderId="1" xfId="0" applyFont="1" applyFill="1" applyBorder="1" applyAlignment="1">
      <alignment wrapText="1"/>
    </xf>
    <xf numFmtId="0" fontId="1" fillId="0" borderId="0" xfId="0" applyFont="1"/>
    <xf numFmtId="0" fontId="0" fillId="0" borderId="0" xfId="0" quotePrefix="1"/>
    <xf numFmtId="49" fontId="11" fillId="5" borderId="1" xfId="0" applyNumberFormat="1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49" fontId="0" fillId="2" borderId="8" xfId="0" applyNumberFormat="1" applyFill="1" applyBorder="1"/>
    <xf numFmtId="0" fontId="0" fillId="4" borderId="9" xfId="0" applyFill="1" applyBorder="1"/>
    <xf numFmtId="49" fontId="0" fillId="4" borderId="9" xfId="0" applyNumberFormat="1" applyFill="1" applyBorder="1"/>
    <xf numFmtId="49" fontId="12" fillId="4" borderId="9" xfId="0" applyNumberFormat="1" applyFont="1" applyFill="1" applyBorder="1" applyAlignment="1">
      <alignment horizontal="center" vertical="center"/>
    </xf>
    <xf numFmtId="0" fontId="10" fillId="4" borderId="9" xfId="0" applyFont="1" applyFill="1" applyBorder="1"/>
    <xf numFmtId="49" fontId="0" fillId="2" borderId="9" xfId="0" applyNumberFormat="1" applyFill="1" applyBorder="1"/>
    <xf numFmtId="49" fontId="0" fillId="2" borderId="10" xfId="0" applyNumberFormat="1" applyFill="1" applyBorder="1"/>
    <xf numFmtId="0" fontId="16" fillId="5" borderId="1" xfId="0" applyFont="1" applyFill="1" applyBorder="1" applyAlignment="1">
      <alignment wrapText="1"/>
    </xf>
    <xf numFmtId="0" fontId="15" fillId="5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8" fillId="0" borderId="0" xfId="0" applyFont="1"/>
    <xf numFmtId="0" fontId="1" fillId="0" borderId="0" xfId="0" applyFont="1" applyAlignment="1">
      <alignment wrapText="1"/>
    </xf>
    <xf numFmtId="0" fontId="5" fillId="5" borderId="3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 wrapText="1"/>
    </xf>
    <xf numFmtId="49" fontId="1" fillId="5" borderId="1" xfId="0" applyNumberFormat="1" applyFont="1" applyFill="1" applyBorder="1" applyAlignment="1">
      <alignment horizontal="left" wrapText="1"/>
    </xf>
    <xf numFmtId="0" fontId="3" fillId="5" borderId="1" xfId="0" quotePrefix="1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49" fontId="10" fillId="0" borderId="0" xfId="0" applyNumberFormat="1" applyFont="1"/>
    <xf numFmtId="0" fontId="8" fillId="5" borderId="1" xfId="0" applyFont="1" applyFill="1" applyBorder="1" applyAlignment="1">
      <alignment wrapText="1"/>
    </xf>
    <xf numFmtId="49" fontId="3" fillId="5" borderId="1" xfId="0" quotePrefix="1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wrapText="1"/>
    </xf>
    <xf numFmtId="0" fontId="0" fillId="3" borderId="2" xfId="0" applyFill="1" applyBorder="1"/>
    <xf numFmtId="0" fontId="1" fillId="8" borderId="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49" fontId="1" fillId="6" borderId="3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0" fontId="5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9" fontId="1" fillId="6" borderId="0" xfId="0" applyNumberFormat="1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70C0"/>
      <color rgb="FF00B050"/>
      <color rgb="FFD9D9D9"/>
      <color rgb="FFFFFF99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438150</xdr:colOff>
      <xdr:row>0</xdr:row>
      <xdr:rowOff>0</xdr:rowOff>
    </xdr:from>
    <xdr:ext cx="12146070" cy="7783011"/>
    <xdr:pic>
      <xdr:nvPicPr>
        <xdr:cNvPr id="2" name="Grafik 1">
          <a:extLst>
            <a:ext uri="{FF2B5EF4-FFF2-40B4-BE49-F238E27FC236}">
              <a16:creationId xmlns:a16="http://schemas.microsoft.com/office/drawing/2014/main" id="{1275A932-B5C4-431D-BEA7-67B7B8A98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0150" y="0"/>
          <a:ext cx="12146070" cy="778301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TE\TEE\Haar\Projekte\Diplomarbeit\Maschinendoku\02_INFOR%20&amp;%20EPDM\483339320121_Kabelsatz_333_121_Trennung.xlsx" TargetMode="External"/><Relationship Id="rId1" Type="http://schemas.openxmlformats.org/officeDocument/2006/relationships/externalLinkPath" Target="file:///S:\TE\TEE\Haar\Projekte\Diplomarbeit\Maschinendoku\02_INFOR%20&amp;%20EPDM\483339320121_Kabelsatz_333_121_Trennung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TE\TEE\Haar\Projekte\Diplomarbeit\Maschinendoku\02_INFOR%20&amp;%20EPDM\333_122_Kabelsatz.xlsx" TargetMode="External"/><Relationship Id="rId1" Type="http://schemas.openxmlformats.org/officeDocument/2006/relationships/externalLinkPath" Target="file:///S:\TE\TEE\Haar\Projekte\Diplomarbeit\Maschinendoku\02_INFOR%20&amp;%20EPDM\333_122_Kabelsat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chine"/>
      <sheetName val="Fräskopf"/>
      <sheetName val="Magazin_We_links"/>
      <sheetName val="Ketten und Layout"/>
      <sheetName val="Single Tec"/>
      <sheetName val="Längenschlüssel"/>
    </sheetNames>
    <sheetDataSet>
      <sheetData sheetId="0"/>
      <sheetData sheetId="1"/>
      <sheetData sheetId="2"/>
      <sheetData sheetId="3"/>
      <sheetData sheetId="4">
        <row r="2">
          <cell r="A2" t="str">
            <v>16 mm²</v>
          </cell>
          <cell r="B2" t="str">
            <v>Single Tec Stift 16 mm² Kupplung mit Außengewinde 62.07002.00229 &amp; 62.07002.00254</v>
          </cell>
          <cell r="C2" t="str">
            <v>62.02005.00068</v>
          </cell>
        </row>
        <row r="3">
          <cell r="A3"/>
          <cell r="B3"/>
          <cell r="C3" t="str">
            <v>62.07002.00229</v>
          </cell>
        </row>
        <row r="4">
          <cell r="A4"/>
          <cell r="B4"/>
          <cell r="C4" t="str">
            <v>62.07002.00254</v>
          </cell>
        </row>
        <row r="5">
          <cell r="A5"/>
        </row>
        <row r="6">
          <cell r="A6" t="str">
            <v>25 mm²</v>
          </cell>
          <cell r="B6" t="str">
            <v>Single Tec Stift 25 mm² Kupplung mit Außengewinde 62.07002.00230 &amp; 62.07002.00256</v>
          </cell>
          <cell r="C6" t="str">
            <v>62.02005.00071</v>
          </cell>
        </row>
        <row r="7">
          <cell r="A7"/>
          <cell r="B7"/>
          <cell r="C7" t="str">
            <v>62.07002.00230</v>
          </cell>
        </row>
        <row r="8">
          <cell r="A8"/>
          <cell r="B8"/>
          <cell r="C8" t="str">
            <v>62.07002.00256</v>
          </cell>
        </row>
        <row r="9">
          <cell r="A9"/>
        </row>
        <row r="10">
          <cell r="A10" t="str">
            <v>35 mm²</v>
          </cell>
          <cell r="B10" t="str">
            <v>Single Tec Stift 35 mm² Kupplung mit Außengewinde 62.07002.00238 &amp; 62.07002.00256</v>
          </cell>
          <cell r="C10" t="str">
            <v>62.02005.00062</v>
          </cell>
        </row>
        <row r="11">
          <cell r="A11"/>
          <cell r="B11"/>
          <cell r="C11" t="str">
            <v>62.07002.00238</v>
          </cell>
        </row>
        <row r="12">
          <cell r="A12"/>
          <cell r="B12"/>
          <cell r="C12" t="str">
            <v>62.07002.00256</v>
          </cell>
        </row>
        <row r="13">
          <cell r="A13"/>
        </row>
        <row r="14">
          <cell r="A14" t="str">
            <v>50 mm²</v>
          </cell>
          <cell r="B14" t="str">
            <v>Single Tec Stift 50 mm² Kupplung mit Außengewinde 62.07002.00239 &amp; 62.07002.00240</v>
          </cell>
          <cell r="C14" t="str">
            <v>62.02005.00060</v>
          </cell>
        </row>
        <row r="15">
          <cell r="A15"/>
          <cell r="B15"/>
          <cell r="C15" t="str">
            <v>62.07002.00239</v>
          </cell>
        </row>
        <row r="16">
          <cell r="A16"/>
          <cell r="B16"/>
          <cell r="C16" t="str">
            <v>62.07002.00240</v>
          </cell>
        </row>
        <row r="17">
          <cell r="A17"/>
        </row>
        <row r="18">
          <cell r="A18" t="str">
            <v>16 mm² PE</v>
          </cell>
          <cell r="B18" t="str">
            <v>Single Tec Stift 16 mm² PE Kupplung mit Außengewinde 62.07002.00229 &amp; 62.07002.00254</v>
          </cell>
          <cell r="C18" t="str">
            <v>62.02005.00069</v>
          </cell>
        </row>
        <row r="19">
          <cell r="A19"/>
          <cell r="B19"/>
          <cell r="C19" t="str">
            <v>62.07002.00229</v>
          </cell>
        </row>
        <row r="20">
          <cell r="A20"/>
          <cell r="B20"/>
          <cell r="C20" t="str">
            <v>62.07002.00254</v>
          </cell>
        </row>
        <row r="21">
          <cell r="A21"/>
        </row>
        <row r="22">
          <cell r="A22" t="str">
            <v>25 mm² PE</v>
          </cell>
          <cell r="B22" t="str">
            <v>Single Tec Stift 25 mm² PE Kupplung mit Außengewinde 62.07002.00230 &amp; 62.07002.00256</v>
          </cell>
          <cell r="C22" t="str">
            <v>62.02005.00079</v>
          </cell>
        </row>
        <row r="23">
          <cell r="A23"/>
          <cell r="B23"/>
          <cell r="C23" t="str">
            <v>62.07002.00230</v>
          </cell>
        </row>
        <row r="24">
          <cell r="A24"/>
          <cell r="B24"/>
          <cell r="C24" t="str">
            <v>62.07002.00256</v>
          </cell>
        </row>
        <row r="27">
          <cell r="A27" t="str">
            <v>16 mm²</v>
          </cell>
          <cell r="B27" t="str">
            <v>Single Tec Buchse 16 mm² mit Überwurfmutter
62.07002.00233 &amp; 62.07002.00255</v>
          </cell>
          <cell r="C27" t="str">
            <v>62.02005.00068</v>
          </cell>
        </row>
        <row r="28">
          <cell r="A28"/>
          <cell r="B28"/>
          <cell r="C28" t="str">
            <v>62.07002.00233</v>
          </cell>
        </row>
        <row r="29">
          <cell r="A29"/>
          <cell r="B29"/>
          <cell r="C29" t="str">
            <v>62.07002.00255</v>
          </cell>
        </row>
        <row r="30">
          <cell r="A30"/>
        </row>
        <row r="31">
          <cell r="A31" t="str">
            <v>25 mm²</v>
          </cell>
          <cell r="B31" t="str">
            <v>Single Tec Buchse 25 mm² mit Überwurfmutter
62.07002.00234 &amp; 62.07002.00231</v>
          </cell>
          <cell r="C31" t="str">
            <v>62.02005.00071</v>
          </cell>
        </row>
        <row r="32">
          <cell r="A32"/>
          <cell r="B32"/>
          <cell r="C32" t="str">
            <v>62.07002.00234</v>
          </cell>
        </row>
        <row r="33">
          <cell r="A33"/>
          <cell r="B33"/>
          <cell r="C33" t="str">
            <v>62.07002.00231</v>
          </cell>
        </row>
        <row r="34">
          <cell r="A34"/>
        </row>
        <row r="35">
          <cell r="A35" t="str">
            <v>35 mm²</v>
          </cell>
          <cell r="B35" t="str">
            <v>Single Tec Buchse 35 mm² mit Überwurfmutter
62.07002.00235 &amp; 62.07002.00231</v>
          </cell>
          <cell r="C35" t="str">
            <v>62.02005.00062</v>
          </cell>
        </row>
        <row r="36">
          <cell r="A36"/>
          <cell r="B36"/>
          <cell r="C36" t="str">
            <v>62.07002.00235</v>
          </cell>
        </row>
        <row r="37">
          <cell r="A37"/>
          <cell r="B37"/>
          <cell r="C37" t="str">
            <v>62.07002.00231</v>
          </cell>
        </row>
        <row r="38">
          <cell r="A38"/>
        </row>
        <row r="39">
          <cell r="A39" t="str">
            <v>50 mm²</v>
          </cell>
          <cell r="B39" t="str">
            <v>Single Tec Buchse 50 mm² mit Überwurfmutter
62.07002.00236 &amp; 62.07002.00232</v>
          </cell>
          <cell r="C39" t="str">
            <v>62.02005.00060</v>
          </cell>
        </row>
        <row r="40">
          <cell r="A40"/>
          <cell r="B40"/>
          <cell r="C40" t="str">
            <v>62.07002.00236</v>
          </cell>
        </row>
        <row r="41">
          <cell r="A41"/>
          <cell r="B41"/>
          <cell r="C41" t="str">
            <v>62.07002.00232</v>
          </cell>
        </row>
        <row r="42">
          <cell r="A42"/>
        </row>
        <row r="43">
          <cell r="A43" t="str">
            <v>16 mm² PE</v>
          </cell>
          <cell r="B43" t="str">
            <v>Single Tec Buchse 16 mm² PE mit Überwurfmutter
62.07002.00233 &amp; 62.07002.00254</v>
          </cell>
          <cell r="C43" t="str">
            <v>62.02005.00069</v>
          </cell>
        </row>
        <row r="44">
          <cell r="A44"/>
          <cell r="B44"/>
          <cell r="C44" t="str">
            <v>62.07002.00233</v>
          </cell>
        </row>
        <row r="45">
          <cell r="A45"/>
          <cell r="B45"/>
          <cell r="C45" t="str">
            <v>62.07002.00254</v>
          </cell>
        </row>
        <row r="46">
          <cell r="A46"/>
        </row>
        <row r="47">
          <cell r="A47" t="str">
            <v>25 mm² PE</v>
          </cell>
          <cell r="B47" t="str">
            <v>Single Tec Buchse 25 mm² PE mit Überwurfmutter
62.07002.00234 &amp; 62.07002.00231</v>
          </cell>
          <cell r="C47" t="str">
            <v>62.02005.00079</v>
          </cell>
        </row>
        <row r="48">
          <cell r="A48"/>
          <cell r="B48"/>
          <cell r="C48" t="str">
            <v>62.07002.00234</v>
          </cell>
        </row>
        <row r="49">
          <cell r="A49"/>
          <cell r="B49"/>
          <cell r="C49" t="str">
            <v>62.07002.00231</v>
          </cell>
        </row>
      </sheetData>
      <sheetData sheetId="5">
        <row r="3">
          <cell r="A3">
            <v>0</v>
          </cell>
          <cell r="B3" t="str">
            <v xml:space="preserve"> </v>
          </cell>
          <cell r="E3" t="str">
            <v>5CS01</v>
          </cell>
          <cell r="F3" t="str">
            <v>62.02050.00</v>
          </cell>
          <cell r="G3" t="str">
            <v>6FX8002-5CS01</v>
          </cell>
          <cell r="M3" t="str">
            <v>16 mm²</v>
          </cell>
          <cell r="N3" t="str">
            <v>IGUS  ;CF310.160.01.UL</v>
          </cell>
          <cell r="O3" t="str">
            <v>62.02005.00068</v>
          </cell>
        </row>
        <row r="4">
          <cell r="A4">
            <v>0.5</v>
          </cell>
          <cell r="B4" t="str">
            <v>-1AA5</v>
          </cell>
          <cell r="C4" t="str">
            <v>005</v>
          </cell>
          <cell r="E4" t="str">
            <v>5CA05</v>
          </cell>
          <cell r="F4" t="str">
            <v>62.02050.10</v>
          </cell>
          <cell r="G4" t="str">
            <v>6FX8002-5CA05</v>
          </cell>
          <cell r="M4" t="str">
            <v>25 mm²</v>
          </cell>
          <cell r="N4" t="str">
            <v>IGUS  ;CF310.250.01UL</v>
          </cell>
          <cell r="O4" t="str">
            <v>62.02005.00071</v>
          </cell>
        </row>
        <row r="5">
          <cell r="A5">
            <v>0.6</v>
          </cell>
          <cell r="B5" t="str">
            <v>-1AA6</v>
          </cell>
          <cell r="C5" t="str">
            <v>006</v>
          </cell>
          <cell r="E5" t="str">
            <v>5CS06</v>
          </cell>
          <cell r="F5" t="str">
            <v>62.02050.20</v>
          </cell>
          <cell r="G5" t="str">
            <v>6FX8002-5CS06</v>
          </cell>
          <cell r="M5" t="str">
            <v>35 mm²</v>
          </cell>
          <cell r="N5" t="str">
            <v>IGUS  ;CF310.350.01UL</v>
          </cell>
          <cell r="O5" t="str">
            <v>62.02005.00062</v>
          </cell>
        </row>
        <row r="6">
          <cell r="A6">
            <v>0.7</v>
          </cell>
          <cell r="B6" t="str">
            <v>-1AA7</v>
          </cell>
          <cell r="C6" t="str">
            <v>007</v>
          </cell>
          <cell r="E6" t="str">
            <v>5DS01</v>
          </cell>
          <cell r="F6" t="str">
            <v>62.02051.00</v>
          </cell>
          <cell r="G6" t="str">
            <v>6FX8002-5DS01</v>
          </cell>
          <cell r="M6" t="str">
            <v>50 mm²</v>
          </cell>
          <cell r="N6" t="str">
            <v>IGUS  ;CF310.500.01UL</v>
          </cell>
          <cell r="O6" t="str">
            <v>62.02005.00060</v>
          </cell>
        </row>
        <row r="7">
          <cell r="A7">
            <v>0.8</v>
          </cell>
          <cell r="B7" t="str">
            <v>-1AA8</v>
          </cell>
          <cell r="C7" t="str">
            <v>008</v>
          </cell>
          <cell r="E7" t="str">
            <v>5DA05</v>
          </cell>
          <cell r="F7" t="str">
            <v>62.02051.10</v>
          </cell>
          <cell r="G7" t="str">
            <v>6FX8002-5DA05</v>
          </cell>
          <cell r="M7" t="str">
            <v>70 mm²</v>
          </cell>
          <cell r="N7" t="str">
            <v>IGUS  ;CF310.700.01UL</v>
          </cell>
          <cell r="O7" t="str">
            <v>62.02005.00063</v>
          </cell>
        </row>
        <row r="8">
          <cell r="A8">
            <v>0.9</v>
          </cell>
          <cell r="B8" t="str">
            <v>-1AA9</v>
          </cell>
          <cell r="C8" t="str">
            <v>009</v>
          </cell>
          <cell r="E8" t="str">
            <v>5DS06</v>
          </cell>
          <cell r="F8" t="str">
            <v>62.02051.20</v>
          </cell>
          <cell r="G8" t="str">
            <v>6FX8002-5DS06</v>
          </cell>
          <cell r="M8" t="str">
            <v>95 mm²</v>
          </cell>
          <cell r="N8" t="str">
            <v>IGUS  ;CF310.950.01UL</v>
          </cell>
          <cell r="O8" t="str">
            <v>62.02005.00072</v>
          </cell>
        </row>
        <row r="9">
          <cell r="A9">
            <v>1</v>
          </cell>
          <cell r="B9" t="str">
            <v>-1AB0</v>
          </cell>
          <cell r="C9" t="str">
            <v>010</v>
          </cell>
          <cell r="E9" t="str">
            <v>5CS11</v>
          </cell>
          <cell r="F9" t="str">
            <v>62.02052.00</v>
          </cell>
          <cell r="G9" t="str">
            <v>6FX8002-5CS11</v>
          </cell>
          <cell r="M9" t="str">
            <v>120 mm²</v>
          </cell>
          <cell r="N9" t="str">
            <v>IGUS  ;CF310.1200.01UL</v>
          </cell>
          <cell r="O9" t="str">
            <v>62.02005.00061</v>
          </cell>
        </row>
        <row r="10">
          <cell r="A10">
            <v>1.1000000000000001</v>
          </cell>
          <cell r="B10" t="str">
            <v>-1AB1</v>
          </cell>
          <cell r="C10" t="str">
            <v>011</v>
          </cell>
          <cell r="E10" t="str">
            <v>5CA15</v>
          </cell>
          <cell r="F10" t="str">
            <v>62.02052.10</v>
          </cell>
          <cell r="G10" t="str">
            <v>6FX8002-5CA15</v>
          </cell>
          <cell r="M10" t="str">
            <v>16 mm² PE</v>
          </cell>
          <cell r="N10" t="str">
            <v xml:space="preserve">IGUS  ;CFPE.160.01 </v>
          </cell>
          <cell r="O10" t="str">
            <v>62.02005.00069</v>
          </cell>
        </row>
        <row r="11">
          <cell r="A11">
            <v>1.2</v>
          </cell>
          <cell r="B11" t="str">
            <v>-1AB2</v>
          </cell>
          <cell r="C11" t="str">
            <v>012</v>
          </cell>
          <cell r="E11" t="str">
            <v>5CS16</v>
          </cell>
          <cell r="F11" t="str">
            <v>62.02052.20</v>
          </cell>
          <cell r="G11" t="str">
            <v>6FX8002-5CS16</v>
          </cell>
          <cell r="M11" t="str">
            <v>25 mm² PE</v>
          </cell>
          <cell r="N11" t="str">
            <v xml:space="preserve">IGUS  ;CFPE.250.01 </v>
          </cell>
          <cell r="O11" t="str">
            <v>62.02005.00079</v>
          </cell>
        </row>
        <row r="12">
          <cell r="A12">
            <v>1.3</v>
          </cell>
          <cell r="B12" t="str">
            <v>-1AB3</v>
          </cell>
          <cell r="C12" t="str">
            <v>013</v>
          </cell>
          <cell r="E12" t="str">
            <v>5DS11</v>
          </cell>
          <cell r="F12" t="str">
            <v>62.02053.00</v>
          </cell>
          <cell r="G12" t="str">
            <v>6FX8002-5DS11</v>
          </cell>
        </row>
        <row r="13">
          <cell r="A13">
            <v>1.4</v>
          </cell>
          <cell r="B13" t="str">
            <v>-1AB4</v>
          </cell>
          <cell r="C13" t="str">
            <v>014</v>
          </cell>
          <cell r="E13" t="str">
            <v>5DA15</v>
          </cell>
          <cell r="F13" t="str">
            <v>62.02053.10</v>
          </cell>
          <cell r="G13" t="str">
            <v>6FX8002-5DA15</v>
          </cell>
        </row>
        <row r="14">
          <cell r="A14">
            <v>1.5</v>
          </cell>
          <cell r="B14" t="str">
            <v>-1AB5</v>
          </cell>
          <cell r="C14" t="str">
            <v>015</v>
          </cell>
          <cell r="E14" t="str">
            <v>5DS16</v>
          </cell>
          <cell r="F14" t="str">
            <v>62.02053.20</v>
          </cell>
          <cell r="G14" t="str">
            <v>6FX8002-5DS16</v>
          </cell>
          <cell r="M14" t="str">
            <v>Gr. 1 (M23) Stecker</v>
          </cell>
          <cell r="N14" t="str">
            <v>6FX2003-0LA00</v>
          </cell>
          <cell r="O14" t="str">
            <v>62.07002.00206</v>
          </cell>
        </row>
        <row r="15">
          <cell r="A15">
            <v>1.6</v>
          </cell>
          <cell r="B15" t="str">
            <v>-1AB6</v>
          </cell>
          <cell r="C15" t="str">
            <v>016</v>
          </cell>
          <cell r="E15" t="str">
            <v>5CS21</v>
          </cell>
          <cell r="F15" t="str">
            <v>62.02054.00</v>
          </cell>
          <cell r="G15" t="str">
            <v>6FX8002-5CS21</v>
          </cell>
          <cell r="M15" t="str">
            <v>Gr. 1 (M23) Buchse</v>
          </cell>
          <cell r="N15" t="str">
            <v>6FX2003-0LU00</v>
          </cell>
          <cell r="O15" t="str">
            <v>62.07002.00203</v>
          </cell>
        </row>
        <row r="16">
          <cell r="A16">
            <v>1.7</v>
          </cell>
          <cell r="B16" t="str">
            <v>-1AB7</v>
          </cell>
          <cell r="C16" t="str">
            <v>017</v>
          </cell>
          <cell r="E16" t="str">
            <v>5CA28</v>
          </cell>
          <cell r="F16" t="str">
            <v>62.02054.10</v>
          </cell>
          <cell r="G16" t="str">
            <v>6FX8002-5CA28</v>
          </cell>
        </row>
        <row r="17">
          <cell r="A17">
            <v>1.8</v>
          </cell>
          <cell r="B17" t="str">
            <v>-1AB8</v>
          </cell>
          <cell r="C17" t="str">
            <v>018</v>
          </cell>
          <cell r="E17" t="str">
            <v>5CS26</v>
          </cell>
          <cell r="F17" t="str">
            <v>62.02054.20</v>
          </cell>
          <cell r="G17" t="str">
            <v>6FX8002-5CS26</v>
          </cell>
        </row>
        <row r="18">
          <cell r="A18">
            <v>1.9</v>
          </cell>
          <cell r="B18" t="str">
            <v>-1AB9</v>
          </cell>
          <cell r="C18" t="str">
            <v>019</v>
          </cell>
          <cell r="E18" t="str">
            <v>5DS21</v>
          </cell>
          <cell r="F18" t="str">
            <v>62.02055.00</v>
          </cell>
          <cell r="G18" t="str">
            <v>6FX8002-5DS21</v>
          </cell>
        </row>
        <row r="19">
          <cell r="A19">
            <v>2</v>
          </cell>
          <cell r="B19" t="str">
            <v>-1AC0</v>
          </cell>
          <cell r="C19" t="str">
            <v>020</v>
          </cell>
          <cell r="E19" t="str">
            <v>5DA28</v>
          </cell>
          <cell r="F19" t="str">
            <v>62.02055.10</v>
          </cell>
          <cell r="G19" t="str">
            <v>6FX8002-5DA28</v>
          </cell>
        </row>
        <row r="20">
          <cell r="A20">
            <v>2.1</v>
          </cell>
          <cell r="B20" t="str">
            <v>-1AC1</v>
          </cell>
          <cell r="C20" t="str">
            <v>021</v>
          </cell>
          <cell r="E20" t="str">
            <v>5DS26</v>
          </cell>
          <cell r="F20" t="str">
            <v>62.02055.20</v>
          </cell>
          <cell r="G20" t="str">
            <v>6FX8002-5DS26</v>
          </cell>
        </row>
        <row r="21">
          <cell r="A21">
            <v>2.2000000000000002</v>
          </cell>
          <cell r="B21" t="str">
            <v>-1AC2</v>
          </cell>
          <cell r="C21" t="str">
            <v>022</v>
          </cell>
          <cell r="E21" t="str">
            <v>5CS31</v>
          </cell>
          <cell r="F21" t="str">
            <v>62.02056.00</v>
          </cell>
          <cell r="G21" t="str">
            <v>6FX8002-5CS31</v>
          </cell>
        </row>
        <row r="22">
          <cell r="A22">
            <v>2.2999999999999998</v>
          </cell>
          <cell r="B22" t="str">
            <v>-1AC3</v>
          </cell>
          <cell r="C22" t="str">
            <v>023</v>
          </cell>
          <cell r="E22" t="str">
            <v>5CA38</v>
          </cell>
          <cell r="F22" t="str">
            <v>62.02056.10</v>
          </cell>
          <cell r="G22" t="str">
            <v>6FX8002-5CA38</v>
          </cell>
        </row>
        <row r="23">
          <cell r="A23">
            <v>2.4</v>
          </cell>
          <cell r="B23" t="str">
            <v>-1AC4</v>
          </cell>
          <cell r="C23" t="str">
            <v>024</v>
          </cell>
          <cell r="E23" t="str">
            <v>5CS36</v>
          </cell>
          <cell r="F23" t="str">
            <v>62.02056.20</v>
          </cell>
          <cell r="G23" t="str">
            <v>6FX8002-5CS36</v>
          </cell>
        </row>
        <row r="24">
          <cell r="A24">
            <v>2.5</v>
          </cell>
          <cell r="B24" t="str">
            <v>-1AC5</v>
          </cell>
          <cell r="C24" t="str">
            <v>025</v>
          </cell>
          <cell r="E24" t="str">
            <v>5DS31</v>
          </cell>
          <cell r="F24" t="str">
            <v>62.02057.00</v>
          </cell>
          <cell r="G24" t="str">
            <v>6FX8002-5DS31</v>
          </cell>
        </row>
        <row r="25">
          <cell r="A25">
            <v>2.6</v>
          </cell>
          <cell r="B25" t="str">
            <v>-1AC6</v>
          </cell>
          <cell r="C25" t="str">
            <v>026</v>
          </cell>
          <cell r="E25" t="str">
            <v>5DA38</v>
          </cell>
          <cell r="F25" t="str">
            <v>62.02057.10</v>
          </cell>
          <cell r="G25" t="str">
            <v>6FX8002-5DA38</v>
          </cell>
        </row>
        <row r="26">
          <cell r="A26">
            <v>2.7</v>
          </cell>
          <cell r="B26" t="str">
            <v>-1AC7</v>
          </cell>
          <cell r="C26" t="str">
            <v>027</v>
          </cell>
          <cell r="E26" t="str">
            <v>5DS36</v>
          </cell>
          <cell r="F26" t="str">
            <v>62.02057.20</v>
          </cell>
          <cell r="G26" t="str">
            <v>6FX8002-5DS36</v>
          </cell>
        </row>
        <row r="27">
          <cell r="A27">
            <v>2.8</v>
          </cell>
          <cell r="B27" t="str">
            <v>-1AC8</v>
          </cell>
          <cell r="C27" t="str">
            <v>028</v>
          </cell>
          <cell r="E27" t="str">
            <v>5DG31</v>
          </cell>
          <cell r="F27"/>
          <cell r="G27" t="str">
            <v>6FX8002-5DG31</v>
          </cell>
        </row>
        <row r="28">
          <cell r="A28">
            <v>2.9</v>
          </cell>
          <cell r="B28" t="str">
            <v>-1AC9</v>
          </cell>
          <cell r="C28" t="str">
            <v>029</v>
          </cell>
          <cell r="E28" t="str">
            <v>5CS41</v>
          </cell>
          <cell r="F28" t="str">
            <v>62.02058.00</v>
          </cell>
          <cell r="G28" t="str">
            <v>6FX8002-5CS41</v>
          </cell>
        </row>
        <row r="29">
          <cell r="A29">
            <v>3</v>
          </cell>
          <cell r="B29" t="str">
            <v>-1AD0</v>
          </cell>
          <cell r="C29" t="str">
            <v>030</v>
          </cell>
          <cell r="E29" t="str">
            <v>5CA48</v>
          </cell>
          <cell r="F29" t="str">
            <v>62.02058.10</v>
          </cell>
          <cell r="G29" t="str">
            <v>6FX8002-5CA48</v>
          </cell>
        </row>
        <row r="30">
          <cell r="A30">
            <v>3.1</v>
          </cell>
          <cell r="B30" t="str">
            <v>-1AD1</v>
          </cell>
          <cell r="C30" t="str">
            <v>031</v>
          </cell>
          <cell r="E30" t="str">
            <v>5CS46</v>
          </cell>
          <cell r="F30" t="str">
            <v>62.02058.20</v>
          </cell>
          <cell r="G30" t="str">
            <v>6FX8002-5CS46</v>
          </cell>
        </row>
        <row r="31">
          <cell r="A31">
            <v>3.2</v>
          </cell>
          <cell r="B31" t="str">
            <v>-1AD2</v>
          </cell>
          <cell r="C31" t="str">
            <v>032</v>
          </cell>
          <cell r="E31" t="str">
            <v>5DS41</v>
          </cell>
          <cell r="F31" t="str">
            <v>62.02059.00</v>
          </cell>
          <cell r="G31" t="str">
            <v>6FX8002-5DS41</v>
          </cell>
        </row>
        <row r="32">
          <cell r="A32">
            <v>3.3</v>
          </cell>
          <cell r="B32" t="str">
            <v>-1AD3</v>
          </cell>
          <cell r="C32" t="str">
            <v>033</v>
          </cell>
          <cell r="E32" t="str">
            <v>5DA48</v>
          </cell>
          <cell r="F32" t="str">
            <v>62.02059.10</v>
          </cell>
          <cell r="G32" t="str">
            <v>6FX8002-5DA48</v>
          </cell>
        </row>
        <row r="33">
          <cell r="A33">
            <v>3.4</v>
          </cell>
          <cell r="B33" t="str">
            <v>-1AD4</v>
          </cell>
          <cell r="C33" t="str">
            <v>034</v>
          </cell>
          <cell r="E33" t="str">
            <v>5DS46</v>
          </cell>
          <cell r="F33" t="str">
            <v>62.02059.20</v>
          </cell>
          <cell r="G33" t="str">
            <v>6FX8002-5DS46</v>
          </cell>
        </row>
        <row r="34">
          <cell r="A34">
            <v>3.5</v>
          </cell>
          <cell r="B34" t="str">
            <v>-1AD5</v>
          </cell>
          <cell r="C34" t="str">
            <v>035</v>
          </cell>
          <cell r="E34" t="str">
            <v>5CS51</v>
          </cell>
          <cell r="F34" t="str">
            <v>62.02060.00</v>
          </cell>
          <cell r="G34" t="str">
            <v>6FX8002-5CS51</v>
          </cell>
        </row>
        <row r="35">
          <cell r="A35">
            <v>3.6</v>
          </cell>
          <cell r="B35" t="str">
            <v>-1AD6</v>
          </cell>
          <cell r="C35" t="str">
            <v>036</v>
          </cell>
          <cell r="E35" t="str">
            <v>5CA58</v>
          </cell>
          <cell r="F35" t="str">
            <v>62.02060.10</v>
          </cell>
          <cell r="G35" t="str">
            <v>6FX8002-5CA58</v>
          </cell>
        </row>
        <row r="36">
          <cell r="A36">
            <v>3.7</v>
          </cell>
          <cell r="B36" t="str">
            <v>-1AD7</v>
          </cell>
          <cell r="C36" t="str">
            <v>037</v>
          </cell>
          <cell r="E36" t="str">
            <v>5CS56</v>
          </cell>
          <cell r="F36" t="str">
            <v>62.02060.20</v>
          </cell>
          <cell r="G36" t="str">
            <v>6FX8002-5CS56</v>
          </cell>
        </row>
        <row r="37">
          <cell r="A37">
            <v>3.8</v>
          </cell>
          <cell r="B37" t="str">
            <v>-1AD8</v>
          </cell>
          <cell r="C37" t="str">
            <v>038</v>
          </cell>
          <cell r="E37" t="str">
            <v>5DS51</v>
          </cell>
          <cell r="F37" t="str">
            <v>62.02061.00</v>
          </cell>
          <cell r="G37" t="str">
            <v>6FX8002-5DS51</v>
          </cell>
        </row>
        <row r="38">
          <cell r="A38">
            <v>3.9</v>
          </cell>
          <cell r="B38" t="str">
            <v>-1AD9</v>
          </cell>
          <cell r="C38" t="str">
            <v>039</v>
          </cell>
          <cell r="E38" t="str">
            <v>5DA58</v>
          </cell>
          <cell r="F38" t="str">
            <v>62.02061.10</v>
          </cell>
          <cell r="G38" t="str">
            <v>6FX8002-5DA58</v>
          </cell>
        </row>
        <row r="39">
          <cell r="A39">
            <v>4</v>
          </cell>
          <cell r="B39" t="str">
            <v>-1AE0</v>
          </cell>
          <cell r="C39" t="str">
            <v>040</v>
          </cell>
          <cell r="E39" t="str">
            <v>5DS56</v>
          </cell>
          <cell r="F39" t="str">
            <v>62.02061.20</v>
          </cell>
          <cell r="G39" t="str">
            <v>6FX8002-5DS56</v>
          </cell>
        </row>
        <row r="40">
          <cell r="A40">
            <v>4.0999999999999996</v>
          </cell>
          <cell r="B40" t="str">
            <v>-1AE1</v>
          </cell>
          <cell r="C40" t="str">
            <v>041</v>
          </cell>
          <cell r="E40" t="str">
            <v>5CS61</v>
          </cell>
          <cell r="F40" t="str">
            <v>62.02062.00</v>
          </cell>
          <cell r="G40" t="str">
            <v>6FX8002-5CS61</v>
          </cell>
        </row>
        <row r="41">
          <cell r="A41">
            <v>4.2</v>
          </cell>
          <cell r="B41" t="str">
            <v>-1AE2</v>
          </cell>
          <cell r="C41" t="str">
            <v>042</v>
          </cell>
          <cell r="E41" t="str">
            <v>5CA68</v>
          </cell>
          <cell r="F41" t="str">
            <v>62.02062.10</v>
          </cell>
          <cell r="G41" t="str">
            <v>6FX8002-5CA68</v>
          </cell>
        </row>
        <row r="42">
          <cell r="A42">
            <v>4.3</v>
          </cell>
          <cell r="B42" t="str">
            <v>-1AE3</v>
          </cell>
          <cell r="C42" t="str">
            <v>043</v>
          </cell>
          <cell r="E42" t="str">
            <v>5CS66</v>
          </cell>
          <cell r="F42" t="str">
            <v>62.02062.20</v>
          </cell>
          <cell r="G42" t="str">
            <v>6FX8002-5CS66</v>
          </cell>
        </row>
        <row r="43">
          <cell r="A43">
            <v>4.4000000000000004</v>
          </cell>
          <cell r="B43" t="str">
            <v>-1AE4</v>
          </cell>
          <cell r="C43" t="str">
            <v>044</v>
          </cell>
          <cell r="E43" t="str">
            <v>5DS61</v>
          </cell>
          <cell r="F43" t="str">
            <v>62.02063.00</v>
          </cell>
          <cell r="G43" t="str">
            <v>6FX8002-5DS61</v>
          </cell>
        </row>
        <row r="44">
          <cell r="A44">
            <v>4.5</v>
          </cell>
          <cell r="B44" t="str">
            <v>-1AE5</v>
          </cell>
          <cell r="C44" t="str">
            <v>045</v>
          </cell>
          <cell r="E44" t="str">
            <v>5DA68</v>
          </cell>
          <cell r="F44" t="str">
            <v>62.02063.10</v>
          </cell>
          <cell r="G44" t="str">
            <v>6FX8002-5DA68</v>
          </cell>
        </row>
        <row r="45">
          <cell r="A45">
            <v>4.5999999999999996</v>
          </cell>
          <cell r="B45" t="str">
            <v>-1AE6</v>
          </cell>
          <cell r="C45" t="str">
            <v>046</v>
          </cell>
          <cell r="E45" t="str">
            <v>5DS66</v>
          </cell>
          <cell r="F45" t="str">
            <v>62.02063.20</v>
          </cell>
          <cell r="G45" t="str">
            <v>6FX8002-5DS66</v>
          </cell>
        </row>
        <row r="46">
          <cell r="A46">
            <v>4.7</v>
          </cell>
          <cell r="B46" t="str">
            <v>-1AE7</v>
          </cell>
          <cell r="C46" t="str">
            <v>047</v>
          </cell>
          <cell r="E46" t="str">
            <v>5CS54</v>
          </cell>
          <cell r="F46" t="str">
            <v>62.02064.00</v>
          </cell>
          <cell r="G46" t="str">
            <v>6FX8002-5CS54</v>
          </cell>
        </row>
        <row r="47">
          <cell r="A47">
            <v>4.8</v>
          </cell>
          <cell r="B47" t="str">
            <v>-1AE8</v>
          </cell>
          <cell r="C47" t="str">
            <v>048</v>
          </cell>
          <cell r="E47" t="str">
            <v>5CA58</v>
          </cell>
          <cell r="F47" t="str">
            <v>62.02064.10</v>
          </cell>
          <cell r="G47" t="str">
            <v>6FX8002-5CA58</v>
          </cell>
        </row>
        <row r="48">
          <cell r="A48">
            <v>4.9000000000000004</v>
          </cell>
          <cell r="B48" t="str">
            <v>-1AE9</v>
          </cell>
          <cell r="C48" t="str">
            <v>049</v>
          </cell>
          <cell r="E48" t="str">
            <v>5DS54</v>
          </cell>
          <cell r="F48" t="str">
            <v>62.02065.00</v>
          </cell>
          <cell r="G48" t="str">
            <v>6FX8002-5DS54</v>
          </cell>
        </row>
        <row r="49">
          <cell r="A49">
            <v>5</v>
          </cell>
          <cell r="B49" t="str">
            <v>-1AF0</v>
          </cell>
          <cell r="C49" t="str">
            <v>050</v>
          </cell>
          <cell r="E49" t="str">
            <v>5DA58</v>
          </cell>
          <cell r="F49" t="str">
            <v>62.02065.10</v>
          </cell>
          <cell r="G49" t="str">
            <v>6FX8002-5DA58</v>
          </cell>
        </row>
        <row r="50">
          <cell r="A50">
            <v>5.0999999999999996</v>
          </cell>
          <cell r="B50" t="str">
            <v>-1AF1</v>
          </cell>
          <cell r="C50" t="str">
            <v>051</v>
          </cell>
          <cell r="E50" t="str">
            <v>5CS64</v>
          </cell>
          <cell r="F50" t="str">
            <v>62.02066.00</v>
          </cell>
          <cell r="G50" t="str">
            <v>6FX8002-5CS64</v>
          </cell>
        </row>
        <row r="51">
          <cell r="A51">
            <v>5.2</v>
          </cell>
          <cell r="B51" t="str">
            <v>-1AF2</v>
          </cell>
          <cell r="C51" t="str">
            <v>052</v>
          </cell>
          <cell r="E51" t="str">
            <v>5CA68</v>
          </cell>
          <cell r="F51" t="str">
            <v>62.02066.10</v>
          </cell>
          <cell r="G51" t="str">
            <v>6FX8002-5CA68</v>
          </cell>
        </row>
        <row r="52">
          <cell r="A52">
            <v>5.3</v>
          </cell>
          <cell r="B52" t="str">
            <v>-1AF3</v>
          </cell>
          <cell r="C52" t="str">
            <v>053</v>
          </cell>
          <cell r="E52" t="str">
            <v>5DS64</v>
          </cell>
          <cell r="F52" t="str">
            <v>62.02067.00</v>
          </cell>
          <cell r="G52" t="str">
            <v>6FX8002-5DS64</v>
          </cell>
        </row>
        <row r="53">
          <cell r="A53">
            <v>5.4</v>
          </cell>
          <cell r="B53" t="str">
            <v>-1AF4</v>
          </cell>
          <cell r="C53" t="str">
            <v>054</v>
          </cell>
          <cell r="E53" t="str">
            <v>5DA68</v>
          </cell>
          <cell r="F53" t="str">
            <v>62.02067.10</v>
          </cell>
          <cell r="G53" t="str">
            <v>6FX8002-5DA68</v>
          </cell>
        </row>
        <row r="54">
          <cell r="A54">
            <v>5.5</v>
          </cell>
          <cell r="B54" t="str">
            <v>-1AF5</v>
          </cell>
          <cell r="C54" t="str">
            <v>055</v>
          </cell>
          <cell r="E54" t="str">
            <v>5DS66</v>
          </cell>
          <cell r="F54" t="str">
            <v>62.02067.20</v>
          </cell>
          <cell r="G54" t="str">
            <v>6FX8002-5DS66</v>
          </cell>
        </row>
        <row r="55">
          <cell r="A55">
            <v>5.6</v>
          </cell>
          <cell r="B55" t="str">
            <v>-1AF6</v>
          </cell>
          <cell r="C55" t="str">
            <v>056</v>
          </cell>
          <cell r="E55" t="str">
            <v>5CS24</v>
          </cell>
          <cell r="F55" t="str">
            <v>62.02068.00</v>
          </cell>
          <cell r="G55" t="str">
            <v>6FX8002-5CS24</v>
          </cell>
        </row>
        <row r="56">
          <cell r="A56">
            <v>5.7</v>
          </cell>
          <cell r="B56" t="str">
            <v>-1AF7</v>
          </cell>
          <cell r="C56" t="str">
            <v>057</v>
          </cell>
          <cell r="E56" t="str">
            <v>5CS13</v>
          </cell>
          <cell r="F56" t="str">
            <v>62.02069.00</v>
          </cell>
          <cell r="G56" t="str">
            <v>6FX8002-5CS13</v>
          </cell>
        </row>
        <row r="57">
          <cell r="A57">
            <v>5.8</v>
          </cell>
          <cell r="B57" t="str">
            <v>-1AF8</v>
          </cell>
          <cell r="C57" t="str">
            <v>058</v>
          </cell>
          <cell r="E57" t="str">
            <v>5CX18</v>
          </cell>
          <cell r="F57" t="str">
            <v>62.02069.10</v>
          </cell>
          <cell r="G57" t="str">
            <v>6FX8002-5CX18</v>
          </cell>
        </row>
        <row r="58">
          <cell r="A58">
            <v>5.9</v>
          </cell>
          <cell r="B58" t="str">
            <v>-1AF9</v>
          </cell>
          <cell r="C58" t="str">
            <v>059</v>
          </cell>
          <cell r="E58" t="str">
            <v>5CS17</v>
          </cell>
          <cell r="F58" t="str">
            <v>62.02069.20</v>
          </cell>
          <cell r="G58" t="str">
            <v>6FX8002-5CS17</v>
          </cell>
        </row>
        <row r="59">
          <cell r="A59">
            <v>6</v>
          </cell>
          <cell r="B59" t="str">
            <v>-1AG0</v>
          </cell>
          <cell r="C59" t="str">
            <v>060</v>
          </cell>
          <cell r="E59" t="str">
            <v>5DS13</v>
          </cell>
          <cell r="F59" t="str">
            <v>62.02070.00</v>
          </cell>
          <cell r="G59" t="str">
            <v>6FX8002-5DS13</v>
          </cell>
        </row>
        <row r="60">
          <cell r="A60">
            <v>6.1</v>
          </cell>
          <cell r="B60" t="str">
            <v>-1AG1</v>
          </cell>
          <cell r="C60" t="str">
            <v>061</v>
          </cell>
          <cell r="E60" t="str">
            <v>5DX18</v>
          </cell>
          <cell r="F60" t="str">
            <v>62.02070.10</v>
          </cell>
          <cell r="G60" t="str">
            <v>6FX8002-5DX18</v>
          </cell>
        </row>
        <row r="61">
          <cell r="A61">
            <v>6.2</v>
          </cell>
          <cell r="B61" t="str">
            <v>-1AG2</v>
          </cell>
          <cell r="C61" t="str">
            <v>062</v>
          </cell>
          <cell r="E61" t="str">
            <v>5DS17</v>
          </cell>
          <cell r="F61" t="str">
            <v>62.02070.20</v>
          </cell>
          <cell r="G61" t="str">
            <v>6FX8002-5DS17</v>
          </cell>
        </row>
        <row r="62">
          <cell r="A62">
            <v>6.3</v>
          </cell>
          <cell r="B62" t="str">
            <v>-1AG3</v>
          </cell>
          <cell r="C62" t="str">
            <v>063</v>
          </cell>
          <cell r="E62" t="str">
            <v>5CS14</v>
          </cell>
          <cell r="F62" t="str">
            <v>62.02071.00</v>
          </cell>
          <cell r="G62" t="str">
            <v>6FX8002-5CS14</v>
          </cell>
        </row>
        <row r="63">
          <cell r="A63">
            <v>6.4</v>
          </cell>
          <cell r="B63" t="str">
            <v>-1AG4</v>
          </cell>
          <cell r="C63" t="str">
            <v>064</v>
          </cell>
          <cell r="E63" t="str">
            <v>5CX18</v>
          </cell>
          <cell r="F63" t="str">
            <v>62.02071.10</v>
          </cell>
          <cell r="G63" t="str">
            <v>6FX8002-5CX18</v>
          </cell>
        </row>
        <row r="64">
          <cell r="A64">
            <v>6.5</v>
          </cell>
          <cell r="B64" t="str">
            <v>-1AG5</v>
          </cell>
          <cell r="C64" t="str">
            <v>065</v>
          </cell>
          <cell r="E64" t="str">
            <v>5DS14</v>
          </cell>
          <cell r="F64" t="str">
            <v>62.02072.00</v>
          </cell>
          <cell r="G64" t="str">
            <v>6FX8002-5DS14</v>
          </cell>
        </row>
        <row r="65">
          <cell r="A65">
            <v>6.6</v>
          </cell>
          <cell r="B65" t="str">
            <v>-1AG6</v>
          </cell>
          <cell r="C65" t="str">
            <v>066</v>
          </cell>
          <cell r="E65" t="str">
            <v>5DX18</v>
          </cell>
          <cell r="F65" t="str">
            <v>62.02072.10</v>
          </cell>
          <cell r="G65" t="str">
            <v>6FX8002-5DX18</v>
          </cell>
        </row>
        <row r="66">
          <cell r="A66">
            <v>6.7</v>
          </cell>
          <cell r="B66" t="str">
            <v>-1AG7</v>
          </cell>
          <cell r="C66" t="str">
            <v>067</v>
          </cell>
          <cell r="E66" t="str">
            <v>5CS23</v>
          </cell>
          <cell r="F66" t="str">
            <v>62.02073.00</v>
          </cell>
          <cell r="G66" t="str">
            <v>6FX8002-5CS23</v>
          </cell>
        </row>
        <row r="67">
          <cell r="A67">
            <v>6.8</v>
          </cell>
          <cell r="B67" t="str">
            <v>-1AG8</v>
          </cell>
          <cell r="C67" t="str">
            <v>068</v>
          </cell>
          <cell r="E67" t="str">
            <v>5CX28</v>
          </cell>
          <cell r="F67" t="str">
            <v>62.02073.10</v>
          </cell>
          <cell r="G67" t="str">
            <v>6FX8002-5CX28</v>
          </cell>
        </row>
        <row r="68">
          <cell r="A68">
            <v>6.9</v>
          </cell>
          <cell r="B68" t="str">
            <v>-1AG9</v>
          </cell>
          <cell r="C68" t="str">
            <v>069</v>
          </cell>
          <cell r="E68" t="str">
            <v>5DS23</v>
          </cell>
          <cell r="F68" t="str">
            <v>62.02074.00</v>
          </cell>
          <cell r="G68" t="str">
            <v>6FX8002-5DS23</v>
          </cell>
        </row>
        <row r="69">
          <cell r="A69">
            <v>7</v>
          </cell>
          <cell r="B69" t="str">
            <v>-1AH0</v>
          </cell>
          <cell r="C69" t="str">
            <v>070</v>
          </cell>
          <cell r="E69" t="str">
            <v>5DX28</v>
          </cell>
          <cell r="F69" t="str">
            <v>62.02074.10</v>
          </cell>
          <cell r="G69" t="str">
            <v>6FX8002-5DX28</v>
          </cell>
        </row>
        <row r="70">
          <cell r="A70">
            <v>7.1</v>
          </cell>
          <cell r="B70" t="str">
            <v>-1AH1</v>
          </cell>
          <cell r="C70" t="str">
            <v>071</v>
          </cell>
          <cell r="E70" t="str">
            <v>5DG33</v>
          </cell>
          <cell r="F70" t="str">
            <v>62.02075.00</v>
          </cell>
          <cell r="G70" t="str">
            <v>6FX8002-5DG33</v>
          </cell>
        </row>
        <row r="71">
          <cell r="A71">
            <v>7.2</v>
          </cell>
          <cell r="B71" t="str">
            <v>-1AH2</v>
          </cell>
          <cell r="C71" t="str">
            <v>072</v>
          </cell>
          <cell r="E71" t="str">
            <v>5DX38</v>
          </cell>
          <cell r="F71" t="str">
            <v>62.02075.10</v>
          </cell>
          <cell r="G71" t="str">
            <v>6FX8002-5DX38</v>
          </cell>
        </row>
        <row r="72">
          <cell r="A72">
            <v>7.3</v>
          </cell>
          <cell r="B72" t="str">
            <v>-1AH3</v>
          </cell>
          <cell r="C72" t="str">
            <v>073</v>
          </cell>
          <cell r="E72" t="str">
            <v>5DG43</v>
          </cell>
          <cell r="F72" t="str">
            <v>62.02076.00</v>
          </cell>
          <cell r="G72" t="str">
            <v>6FX8002-5DG43</v>
          </cell>
        </row>
        <row r="73">
          <cell r="A73">
            <v>7.4</v>
          </cell>
          <cell r="B73" t="str">
            <v>-1AH4</v>
          </cell>
          <cell r="C73" t="str">
            <v>074</v>
          </cell>
          <cell r="E73" t="str">
            <v>5DX48</v>
          </cell>
          <cell r="F73" t="str">
            <v>62.02076.10</v>
          </cell>
          <cell r="G73" t="str">
            <v>6FX8002-5DX48</v>
          </cell>
        </row>
        <row r="74">
          <cell r="A74">
            <v>7.5</v>
          </cell>
          <cell r="B74" t="str">
            <v>-1AH5</v>
          </cell>
          <cell r="C74" t="str">
            <v>075</v>
          </cell>
          <cell r="E74" t="str">
            <v>5DG53</v>
          </cell>
          <cell r="F74" t="str">
            <v>62.02077.00</v>
          </cell>
          <cell r="G74" t="str">
            <v>6FX8002-5DG53</v>
          </cell>
        </row>
        <row r="75">
          <cell r="A75">
            <v>7.6</v>
          </cell>
          <cell r="B75" t="str">
            <v>-1AH6</v>
          </cell>
          <cell r="C75" t="str">
            <v>076</v>
          </cell>
          <cell r="E75" t="str">
            <v>5DX58</v>
          </cell>
          <cell r="F75" t="str">
            <v>62.02077.10</v>
          </cell>
          <cell r="G75" t="str">
            <v>6FX8002-5DX58</v>
          </cell>
        </row>
        <row r="76">
          <cell r="A76">
            <v>7.7</v>
          </cell>
          <cell r="B76" t="str">
            <v>-1AH7</v>
          </cell>
          <cell r="C76" t="str">
            <v>077</v>
          </cell>
          <cell r="E76" t="str">
            <v>2DC10</v>
          </cell>
          <cell r="F76" t="str">
            <v>62.02090.00</v>
          </cell>
          <cell r="G76" t="str">
            <v>6FX8002-2DC10</v>
          </cell>
        </row>
        <row r="77">
          <cell r="A77">
            <v>7.8</v>
          </cell>
          <cell r="B77" t="str">
            <v>-1AH8</v>
          </cell>
          <cell r="C77" t="str">
            <v>078</v>
          </cell>
          <cell r="E77" t="str">
            <v>2DC20</v>
          </cell>
          <cell r="F77" t="str">
            <v>62.02090.10</v>
          </cell>
          <cell r="G77" t="str">
            <v>6FX8002-2DC20</v>
          </cell>
        </row>
        <row r="78">
          <cell r="A78">
            <v>7.9</v>
          </cell>
          <cell r="B78" t="str">
            <v>-1AH9</v>
          </cell>
          <cell r="C78" t="str">
            <v>079</v>
          </cell>
          <cell r="E78" t="str">
            <v>2DC30</v>
          </cell>
          <cell r="F78" t="str">
            <v>62.02091.00</v>
          </cell>
          <cell r="G78" t="str">
            <v>6FX8002-2DC30</v>
          </cell>
        </row>
        <row r="79">
          <cell r="A79">
            <v>8</v>
          </cell>
          <cell r="B79" t="str">
            <v>-1AJ0</v>
          </cell>
          <cell r="C79" t="str">
            <v>080</v>
          </cell>
          <cell r="E79" t="str">
            <v>2DC34</v>
          </cell>
          <cell r="F79" t="str">
            <v>62.02091.10</v>
          </cell>
          <cell r="G79" t="str">
            <v>6FX8002-2DC34</v>
          </cell>
        </row>
        <row r="80">
          <cell r="A80">
            <v>8.1</v>
          </cell>
          <cell r="B80" t="str">
            <v>-1AJ1</v>
          </cell>
          <cell r="C80" t="str">
            <v>081</v>
          </cell>
          <cell r="E80" t="str">
            <v>2DC36</v>
          </cell>
          <cell r="F80" t="str">
            <v>62.02091.20</v>
          </cell>
          <cell r="G80" t="str">
            <v>6FX8002-2DC36</v>
          </cell>
        </row>
        <row r="81">
          <cell r="A81">
            <v>8.1999999999999993</v>
          </cell>
          <cell r="B81" t="str">
            <v>-1AJ2</v>
          </cell>
          <cell r="C81" t="str">
            <v>082</v>
          </cell>
          <cell r="E81" t="str">
            <v>2DC38</v>
          </cell>
          <cell r="F81" t="str">
            <v>62.02091.30</v>
          </cell>
          <cell r="G81" t="str">
            <v>6FX8002-2DC38</v>
          </cell>
        </row>
        <row r="82">
          <cell r="A82">
            <v>8.3000000000000007</v>
          </cell>
          <cell r="B82" t="str">
            <v>-1AJ3</v>
          </cell>
          <cell r="C82" t="str">
            <v>083</v>
          </cell>
          <cell r="E82" t="str">
            <v>2DC40</v>
          </cell>
          <cell r="F82" t="str">
            <v>62.02091.40</v>
          </cell>
          <cell r="G82" t="str">
            <v>6FX8002-2DC40</v>
          </cell>
        </row>
        <row r="83">
          <cell r="A83">
            <v>8.4</v>
          </cell>
          <cell r="B83" t="str">
            <v>-1AJ4</v>
          </cell>
          <cell r="C83" t="str">
            <v>084</v>
          </cell>
          <cell r="E83" t="str">
            <v>2DC44</v>
          </cell>
          <cell r="F83" t="str">
            <v>62.02091.50</v>
          </cell>
          <cell r="G83" t="str">
            <v>6FX8002-2DC44</v>
          </cell>
        </row>
        <row r="84">
          <cell r="A84">
            <v>8.5</v>
          </cell>
          <cell r="B84" t="str">
            <v>-1AJ5</v>
          </cell>
          <cell r="C84" t="str">
            <v>085</v>
          </cell>
          <cell r="E84" t="str">
            <v>2DC46</v>
          </cell>
          <cell r="G84" t="str">
            <v>6FX8002-2DC46</v>
          </cell>
        </row>
        <row r="85">
          <cell r="A85">
            <v>8.6</v>
          </cell>
          <cell r="B85" t="str">
            <v>-1AJ6</v>
          </cell>
          <cell r="C85" t="str">
            <v>086</v>
          </cell>
          <cell r="E85" t="str">
            <v>2DC48</v>
          </cell>
          <cell r="F85" t="str">
            <v>62.02091.60</v>
          </cell>
          <cell r="G85" t="str">
            <v>6FX8002-2DC48</v>
          </cell>
        </row>
        <row r="86">
          <cell r="A86">
            <v>8.6999999999999993</v>
          </cell>
          <cell r="B86" t="str">
            <v>-1AJ7</v>
          </cell>
          <cell r="C86" t="str">
            <v>087</v>
          </cell>
          <cell r="E86" t="str">
            <v>2CA31</v>
          </cell>
          <cell r="F86" t="str">
            <v>62.02093.00</v>
          </cell>
          <cell r="G86" t="str">
            <v>6FX8002-2CA31</v>
          </cell>
        </row>
        <row r="87">
          <cell r="A87">
            <v>8.8000000000000007</v>
          </cell>
          <cell r="B87" t="str">
            <v>-1AJ8</v>
          </cell>
          <cell r="C87" t="str">
            <v>088</v>
          </cell>
          <cell r="E87" t="str">
            <v>2CA34</v>
          </cell>
          <cell r="F87" t="str">
            <v>62.02093.10</v>
          </cell>
          <cell r="G87" t="str">
            <v>6FX8002-2CA34</v>
          </cell>
        </row>
        <row r="88">
          <cell r="A88">
            <v>8.9</v>
          </cell>
          <cell r="B88" t="str">
            <v>-1AJ9</v>
          </cell>
          <cell r="C88" t="str">
            <v>089</v>
          </cell>
          <cell r="E88" t="str">
            <v>2EQ10</v>
          </cell>
          <cell r="F88" t="str">
            <v>62.02094.00</v>
          </cell>
          <cell r="G88" t="str">
            <v>6FX8002-2EQ10</v>
          </cell>
        </row>
        <row r="89">
          <cell r="A89">
            <v>9</v>
          </cell>
          <cell r="B89" t="str">
            <v>-1AK0</v>
          </cell>
          <cell r="C89" t="str">
            <v>090</v>
          </cell>
          <cell r="E89" t="str">
            <v>2EQ14</v>
          </cell>
          <cell r="F89" t="str">
            <v>62.02094.10</v>
          </cell>
          <cell r="G89" t="str">
            <v>6FX8002-2EQ14</v>
          </cell>
        </row>
        <row r="90">
          <cell r="A90">
            <v>9.1</v>
          </cell>
          <cell r="B90" t="str">
            <v>-1AK1</v>
          </cell>
          <cell r="C90" t="str">
            <v>091</v>
          </cell>
          <cell r="E90" t="str">
            <v>2CG00</v>
          </cell>
          <cell r="F90" t="str">
            <v>62.02095.00</v>
          </cell>
          <cell r="G90" t="str">
            <v>6FX8002-2CG00</v>
          </cell>
        </row>
        <row r="91">
          <cell r="A91">
            <v>9.1999999999999993</v>
          </cell>
          <cell r="B91" t="str">
            <v>-1AK2</v>
          </cell>
          <cell r="C91" t="str">
            <v>092</v>
          </cell>
          <cell r="E91" t="str">
            <v>2CB54</v>
          </cell>
          <cell r="F91" t="str">
            <v>62.02095.10</v>
          </cell>
          <cell r="G91" t="str">
            <v>6FX8002-2CB54</v>
          </cell>
        </row>
        <row r="92">
          <cell r="A92">
            <v>9.3000000000000007</v>
          </cell>
          <cell r="B92" t="str">
            <v>-1AK3</v>
          </cell>
          <cell r="C92" t="str">
            <v>093</v>
          </cell>
          <cell r="E92" t="str">
            <v>2CH00</v>
          </cell>
          <cell r="F92" t="str">
            <v>62.02096.00</v>
          </cell>
          <cell r="G92" t="str">
            <v>6FX8002-2CH00</v>
          </cell>
        </row>
        <row r="93">
          <cell r="A93">
            <v>9.4</v>
          </cell>
          <cell r="B93" t="str">
            <v>-1AK4</v>
          </cell>
          <cell r="C93" t="str">
            <v>094</v>
          </cell>
          <cell r="E93" t="str">
            <v>2AD04</v>
          </cell>
          <cell r="F93" t="str">
            <v>62.02096.10</v>
          </cell>
          <cell r="G93" t="str">
            <v>6FX8002-2AD04</v>
          </cell>
        </row>
        <row r="94">
          <cell r="A94">
            <v>9.5</v>
          </cell>
          <cell r="B94" t="str">
            <v>-1AK5</v>
          </cell>
          <cell r="C94" t="str">
            <v>095</v>
          </cell>
          <cell r="E94" t="str">
            <v>2SL00</v>
          </cell>
          <cell r="F94" t="str">
            <v>62.02098.00</v>
          </cell>
          <cell r="G94" t="str">
            <v>6FX8002-2SL00</v>
          </cell>
        </row>
        <row r="95">
          <cell r="A95">
            <v>9.6</v>
          </cell>
          <cell r="B95" t="str">
            <v>-1AK6</v>
          </cell>
          <cell r="C95" t="str">
            <v>096</v>
          </cell>
          <cell r="E95" t="str">
            <v>2SL10</v>
          </cell>
          <cell r="F95" t="str">
            <v>62.02098.10</v>
          </cell>
          <cell r="G95" t="str">
            <v>6FX8002-2SL10</v>
          </cell>
        </row>
        <row r="96">
          <cell r="A96">
            <v>9.6999999999999993</v>
          </cell>
          <cell r="B96" t="str">
            <v>-1AK7</v>
          </cell>
          <cell r="C96" t="str">
            <v>097</v>
          </cell>
          <cell r="E96" t="str">
            <v>2SL20</v>
          </cell>
          <cell r="F96" t="str">
            <v>62.02098.20</v>
          </cell>
          <cell r="G96" t="str">
            <v>6FX8002-2SL20</v>
          </cell>
        </row>
        <row r="97">
          <cell r="A97">
            <v>9.8000000000000007</v>
          </cell>
          <cell r="B97" t="str">
            <v>-1AK8</v>
          </cell>
          <cell r="C97" t="str">
            <v>098</v>
          </cell>
          <cell r="E97" t="str">
            <v>1BD11</v>
          </cell>
          <cell r="F97" t="str">
            <v>62.02099.00</v>
          </cell>
          <cell r="G97" t="str">
            <v>6FX8008-1BD11</v>
          </cell>
        </row>
        <row r="98">
          <cell r="A98">
            <v>9.9</v>
          </cell>
          <cell r="B98" t="str">
            <v>-1AK9</v>
          </cell>
          <cell r="C98" t="str">
            <v>099</v>
          </cell>
          <cell r="E98" t="str">
            <v>1BB61</v>
          </cell>
          <cell r="G98" t="str">
            <v>6FX8008-1BB61</v>
          </cell>
        </row>
        <row r="99">
          <cell r="A99">
            <v>10</v>
          </cell>
          <cell r="B99" t="str">
            <v>-1BA0</v>
          </cell>
          <cell r="C99" t="str">
            <v>100</v>
          </cell>
          <cell r="E99" t="str">
            <v>xxx</v>
          </cell>
          <cell r="G99" t="str">
            <v>Kabelende</v>
          </cell>
        </row>
        <row r="100">
          <cell r="A100">
            <v>10.5</v>
          </cell>
          <cell r="B100" t="str">
            <v>-1BA5</v>
          </cell>
          <cell r="C100" t="str">
            <v>105</v>
          </cell>
        </row>
        <row r="101">
          <cell r="A101">
            <v>11</v>
          </cell>
          <cell r="B101" t="str">
            <v>-1BB0</v>
          </cell>
          <cell r="C101" t="str">
            <v>110</v>
          </cell>
        </row>
        <row r="102">
          <cell r="A102">
            <v>11.5</v>
          </cell>
          <cell r="B102" t="str">
            <v>-1BB5</v>
          </cell>
          <cell r="C102" t="str">
            <v>115</v>
          </cell>
        </row>
        <row r="103">
          <cell r="A103">
            <v>12</v>
          </cell>
          <cell r="B103" t="str">
            <v>-1BC0</v>
          </cell>
          <cell r="C103" t="str">
            <v>120</v>
          </cell>
        </row>
        <row r="104">
          <cell r="A104">
            <v>12.5</v>
          </cell>
          <cell r="B104" t="str">
            <v>-1BC5</v>
          </cell>
          <cell r="C104" t="str">
            <v>125</v>
          </cell>
        </row>
        <row r="105">
          <cell r="A105">
            <v>13</v>
          </cell>
          <cell r="B105" t="str">
            <v>-1BD0</v>
          </cell>
          <cell r="C105" t="str">
            <v>130</v>
          </cell>
        </row>
        <row r="106">
          <cell r="A106">
            <v>13.5</v>
          </cell>
          <cell r="B106" t="str">
            <v>-1BD5</v>
          </cell>
          <cell r="C106" t="str">
            <v>135</v>
          </cell>
        </row>
        <row r="107">
          <cell r="A107">
            <v>14</v>
          </cell>
          <cell r="B107" t="str">
            <v>-1BE0</v>
          </cell>
          <cell r="C107" t="str">
            <v>140</v>
          </cell>
        </row>
        <row r="108">
          <cell r="A108">
            <v>14.5</v>
          </cell>
          <cell r="B108" t="str">
            <v>-1BE5</v>
          </cell>
          <cell r="C108" t="str">
            <v>145</v>
          </cell>
        </row>
        <row r="109">
          <cell r="A109">
            <v>15</v>
          </cell>
          <cell r="B109" t="str">
            <v>-1BF0</v>
          </cell>
          <cell r="C109" t="str">
            <v>150</v>
          </cell>
        </row>
        <row r="110">
          <cell r="A110">
            <v>15.5</v>
          </cell>
          <cell r="B110" t="str">
            <v>-1BF5</v>
          </cell>
          <cell r="C110" t="str">
            <v>155</v>
          </cell>
        </row>
        <row r="111">
          <cell r="A111">
            <v>16</v>
          </cell>
          <cell r="B111" t="str">
            <v>-1BG0</v>
          </cell>
          <cell r="C111" t="str">
            <v>160</v>
          </cell>
        </row>
        <row r="112">
          <cell r="A112">
            <v>16.5</v>
          </cell>
          <cell r="B112" t="str">
            <v>-1BG5</v>
          </cell>
          <cell r="C112" t="str">
            <v>165</v>
          </cell>
        </row>
        <row r="113">
          <cell r="A113">
            <v>17</v>
          </cell>
          <cell r="B113" t="str">
            <v>-1BH0</v>
          </cell>
          <cell r="C113" t="str">
            <v>170</v>
          </cell>
        </row>
        <row r="114">
          <cell r="A114">
            <v>17.5</v>
          </cell>
          <cell r="B114" t="str">
            <v>-1BH5</v>
          </cell>
          <cell r="C114" t="str">
            <v>175</v>
          </cell>
        </row>
        <row r="115">
          <cell r="A115">
            <v>18</v>
          </cell>
          <cell r="B115" t="str">
            <v>-1BJ0</v>
          </cell>
          <cell r="C115" t="str">
            <v>180</v>
          </cell>
        </row>
        <row r="116">
          <cell r="A116">
            <v>18.5</v>
          </cell>
          <cell r="B116" t="str">
            <v>-1BJ5</v>
          </cell>
          <cell r="C116" t="str">
            <v>185</v>
          </cell>
        </row>
        <row r="117">
          <cell r="A117">
            <v>19</v>
          </cell>
          <cell r="B117" t="str">
            <v>-1BK0</v>
          </cell>
          <cell r="C117" t="str">
            <v>190</v>
          </cell>
        </row>
        <row r="118">
          <cell r="A118">
            <v>19.5</v>
          </cell>
          <cell r="B118" t="str">
            <v>-1BK5</v>
          </cell>
          <cell r="C118" t="str">
            <v>195</v>
          </cell>
        </row>
        <row r="119">
          <cell r="A119">
            <v>20</v>
          </cell>
          <cell r="B119" t="str">
            <v>-1CA0</v>
          </cell>
          <cell r="C119" t="str">
            <v>200</v>
          </cell>
        </row>
        <row r="120">
          <cell r="A120">
            <v>21</v>
          </cell>
          <cell r="B120" t="str">
            <v>-1CA1</v>
          </cell>
          <cell r="C120" t="str">
            <v>210</v>
          </cell>
        </row>
        <row r="121">
          <cell r="A121">
            <v>22</v>
          </cell>
          <cell r="B121" t="str">
            <v>-1CA2</v>
          </cell>
          <cell r="C121" t="str">
            <v>220</v>
          </cell>
        </row>
        <row r="122">
          <cell r="A122">
            <v>23</v>
          </cell>
          <cell r="B122" t="str">
            <v>-1CA3</v>
          </cell>
          <cell r="C122" t="str">
            <v>230</v>
          </cell>
        </row>
        <row r="123">
          <cell r="A123">
            <v>24</v>
          </cell>
          <cell r="B123" t="str">
            <v>-1CA4</v>
          </cell>
          <cell r="C123" t="str">
            <v>240</v>
          </cell>
        </row>
        <row r="124">
          <cell r="A124">
            <v>25</v>
          </cell>
          <cell r="B124" t="str">
            <v>-1CA5</v>
          </cell>
          <cell r="C124" t="str">
            <v>250</v>
          </cell>
        </row>
        <row r="125">
          <cell r="A125" t="str">
            <v>Sonder</v>
          </cell>
          <cell r="B125" t="str">
            <v>-0AA0</v>
          </cell>
          <cell r="C125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belsatz_Maschine"/>
      <sheetName val="Kabelsatz_Fräskopf"/>
      <sheetName val="Kabelsatz_Magazin_We_links"/>
      <sheetName val="Längenschlüssel"/>
    </sheetNames>
    <sheetDataSet>
      <sheetData sheetId="0"/>
      <sheetData sheetId="1"/>
      <sheetData sheetId="2"/>
      <sheetData sheetId="3">
        <row r="3">
          <cell r="A3">
            <v>0</v>
          </cell>
          <cell r="B3" t="str">
            <v xml:space="preserve"> </v>
          </cell>
          <cell r="E3" t="str">
            <v>5CS01</v>
          </cell>
          <cell r="F3" t="str">
            <v>62.02050.00</v>
          </cell>
          <cell r="G3" t="str">
            <v>6FX8002-5CS01</v>
          </cell>
        </row>
        <row r="4">
          <cell r="A4">
            <v>0.5</v>
          </cell>
          <cell r="B4" t="str">
            <v>-1AA5</v>
          </cell>
          <cell r="C4" t="str">
            <v>005</v>
          </cell>
          <cell r="E4" t="str">
            <v>5CA05</v>
          </cell>
          <cell r="F4" t="str">
            <v>62.02050.10</v>
          </cell>
          <cell r="G4" t="str">
            <v>6FX8002-5CA05</v>
          </cell>
        </row>
        <row r="5">
          <cell r="A5">
            <v>0.6</v>
          </cell>
          <cell r="B5" t="str">
            <v>-1AA6</v>
          </cell>
          <cell r="C5" t="str">
            <v>006</v>
          </cell>
          <cell r="E5" t="str">
            <v>5CS06</v>
          </cell>
          <cell r="F5" t="str">
            <v>62.02050.20</v>
          </cell>
          <cell r="G5" t="str">
            <v>6FX8002-5CS06</v>
          </cell>
        </row>
        <row r="6">
          <cell r="A6">
            <v>1</v>
          </cell>
          <cell r="B6" t="str">
            <v>-1AB0</v>
          </cell>
          <cell r="C6" t="str">
            <v>010</v>
          </cell>
          <cell r="E6" t="str">
            <v>5DS01</v>
          </cell>
          <cell r="F6" t="str">
            <v>62.02051.00</v>
          </cell>
          <cell r="G6" t="str">
            <v>6FX8002-5DS01</v>
          </cell>
        </row>
        <row r="7">
          <cell r="A7">
            <v>1.1000000000000001</v>
          </cell>
          <cell r="B7" t="str">
            <v>-1AB1</v>
          </cell>
          <cell r="C7" t="str">
            <v>011</v>
          </cell>
          <cell r="E7" t="str">
            <v>5DA05</v>
          </cell>
          <cell r="F7" t="str">
            <v>62.02051.10</v>
          </cell>
          <cell r="G7" t="str">
            <v>6FX8002-5DA05</v>
          </cell>
        </row>
        <row r="8">
          <cell r="A8">
            <v>1.5</v>
          </cell>
          <cell r="B8" t="str">
            <v>-1AB5</v>
          </cell>
          <cell r="C8" t="str">
            <v>015</v>
          </cell>
          <cell r="E8" t="str">
            <v>5DS06</v>
          </cell>
          <cell r="F8" t="str">
            <v>62.02051.20</v>
          </cell>
          <cell r="G8" t="str">
            <v>6FX8002-5DS06</v>
          </cell>
        </row>
        <row r="9">
          <cell r="A9">
            <v>2</v>
          </cell>
          <cell r="B9" t="str">
            <v>-1AC0</v>
          </cell>
          <cell r="C9" t="str">
            <v>020</v>
          </cell>
          <cell r="E9" t="str">
            <v>5CS11</v>
          </cell>
          <cell r="F9" t="str">
            <v>62.02052.00</v>
          </cell>
          <cell r="G9" t="str">
            <v>6FX8002-5CS11</v>
          </cell>
        </row>
        <row r="10">
          <cell r="A10">
            <v>2.5</v>
          </cell>
          <cell r="B10" t="str">
            <v>-1AC5</v>
          </cell>
          <cell r="C10" t="str">
            <v>025</v>
          </cell>
          <cell r="E10" t="str">
            <v>5CA15</v>
          </cell>
          <cell r="F10" t="str">
            <v>62.02052.10</v>
          </cell>
          <cell r="G10" t="str">
            <v>6FX8002-5CA15</v>
          </cell>
        </row>
        <row r="11">
          <cell r="A11">
            <v>3</v>
          </cell>
          <cell r="B11" t="str">
            <v>-1AD0</v>
          </cell>
          <cell r="C11" t="str">
            <v>030</v>
          </cell>
          <cell r="E11" t="str">
            <v>5CS16</v>
          </cell>
          <cell r="F11" t="str">
            <v>62.02052.20</v>
          </cell>
          <cell r="G11" t="str">
            <v>6FX8002-5CS16</v>
          </cell>
        </row>
        <row r="12">
          <cell r="A12">
            <v>3.5</v>
          </cell>
          <cell r="B12" t="str">
            <v>-1AD5</v>
          </cell>
          <cell r="C12" t="str">
            <v>035</v>
          </cell>
          <cell r="E12" t="str">
            <v>5DS11</v>
          </cell>
          <cell r="F12" t="str">
            <v>62.02053.00</v>
          </cell>
          <cell r="G12" t="str">
            <v>6FX8002-5DS11</v>
          </cell>
        </row>
        <row r="13">
          <cell r="A13">
            <v>3.7</v>
          </cell>
          <cell r="B13" t="str">
            <v>-1AD7</v>
          </cell>
          <cell r="C13" t="str">
            <v>037</v>
          </cell>
          <cell r="E13" t="str">
            <v>5DA15</v>
          </cell>
          <cell r="F13" t="str">
            <v>62.02053.10</v>
          </cell>
          <cell r="G13" t="str">
            <v>6FX8002-5DA15</v>
          </cell>
        </row>
        <row r="14">
          <cell r="A14">
            <v>3.8</v>
          </cell>
          <cell r="B14" t="str">
            <v>-1AD8</v>
          </cell>
          <cell r="C14" t="str">
            <v>038</v>
          </cell>
          <cell r="E14" t="str">
            <v>5DS16</v>
          </cell>
          <cell r="F14" t="str">
            <v>62.02053.20</v>
          </cell>
          <cell r="G14" t="str">
            <v>6FX8002-5DS16</v>
          </cell>
        </row>
        <row r="15">
          <cell r="A15">
            <v>4</v>
          </cell>
          <cell r="B15" t="str">
            <v>-1AE0</v>
          </cell>
          <cell r="C15" t="str">
            <v>040</v>
          </cell>
          <cell r="E15" t="str">
            <v>5CS21</v>
          </cell>
          <cell r="F15" t="str">
            <v>62.02054.00</v>
          </cell>
          <cell r="G15" t="str">
            <v>6FX8002-5CS21</v>
          </cell>
        </row>
        <row r="16">
          <cell r="A16">
            <v>4.4000000000000004</v>
          </cell>
          <cell r="B16" t="str">
            <v>-1AE4</v>
          </cell>
          <cell r="C16" t="str">
            <v>044</v>
          </cell>
          <cell r="E16" t="str">
            <v>5CA28</v>
          </cell>
          <cell r="F16" t="str">
            <v>62.02054.10</v>
          </cell>
          <cell r="G16" t="str">
            <v>6FX8002-5CA28</v>
          </cell>
        </row>
        <row r="17">
          <cell r="A17">
            <v>4.5</v>
          </cell>
          <cell r="B17" t="str">
            <v>-1AE5</v>
          </cell>
          <cell r="C17" t="str">
            <v>045</v>
          </cell>
          <cell r="E17" t="str">
            <v>5CS26</v>
          </cell>
          <cell r="F17" t="str">
            <v>62.02054.20</v>
          </cell>
          <cell r="G17" t="str">
            <v>6FX8002-5CS26</v>
          </cell>
        </row>
        <row r="18">
          <cell r="A18">
            <v>4.8</v>
          </cell>
          <cell r="B18" t="str">
            <v>-1AE8</v>
          </cell>
          <cell r="C18" t="str">
            <v>048</v>
          </cell>
          <cell r="E18" t="str">
            <v>5DS21</v>
          </cell>
          <cell r="F18" t="str">
            <v>62.02055.00</v>
          </cell>
          <cell r="G18" t="str">
            <v>6FX8002-5DS21</v>
          </cell>
        </row>
        <row r="19">
          <cell r="A19">
            <v>5</v>
          </cell>
          <cell r="B19" t="str">
            <v>-1AF0</v>
          </cell>
          <cell r="C19" t="str">
            <v>050</v>
          </cell>
          <cell r="E19" t="str">
            <v>5DA28</v>
          </cell>
          <cell r="F19" t="str">
            <v>62.02055.10</v>
          </cell>
          <cell r="G19" t="str">
            <v>6FX8002-5DA28</v>
          </cell>
        </row>
        <row r="20">
          <cell r="A20">
            <v>5.3</v>
          </cell>
          <cell r="B20" t="str">
            <v>-1AF3</v>
          </cell>
          <cell r="C20" t="str">
            <v>053</v>
          </cell>
          <cell r="E20" t="str">
            <v>5DS26</v>
          </cell>
          <cell r="F20" t="str">
            <v>62.02055.20</v>
          </cell>
          <cell r="G20" t="str">
            <v>6FX8002-5DS26</v>
          </cell>
        </row>
        <row r="21">
          <cell r="A21">
            <v>5.5</v>
          </cell>
          <cell r="B21" t="str">
            <v>-1AF5</v>
          </cell>
          <cell r="C21" t="str">
            <v>055</v>
          </cell>
          <cell r="E21" t="str">
            <v>5CS31</v>
          </cell>
          <cell r="F21" t="str">
            <v>62.02056.00</v>
          </cell>
          <cell r="G21" t="str">
            <v>6FX8002-5CS31</v>
          </cell>
        </row>
        <row r="22">
          <cell r="A22">
            <v>5.7</v>
          </cell>
          <cell r="B22" t="str">
            <v>-1AF7</v>
          </cell>
          <cell r="C22" t="str">
            <v>057</v>
          </cell>
          <cell r="E22" t="str">
            <v>5CA38</v>
          </cell>
          <cell r="F22" t="str">
            <v>62.02056.10</v>
          </cell>
          <cell r="G22" t="str">
            <v>6FX8002-5CA38</v>
          </cell>
        </row>
        <row r="23">
          <cell r="A23">
            <v>6</v>
          </cell>
          <cell r="B23" t="str">
            <v>-1AG0</v>
          </cell>
          <cell r="C23" t="str">
            <v>060</v>
          </cell>
          <cell r="E23" t="str">
            <v>5CS36</v>
          </cell>
          <cell r="F23" t="str">
            <v>62.02056.20</v>
          </cell>
          <cell r="G23" t="str">
            <v>6FX8002-5CS36</v>
          </cell>
        </row>
        <row r="24">
          <cell r="A24">
            <v>6.5</v>
          </cell>
          <cell r="B24" t="str">
            <v>-1AG5</v>
          </cell>
          <cell r="C24" t="str">
            <v>065</v>
          </cell>
          <cell r="E24" t="str">
            <v>5DS31</v>
          </cell>
          <cell r="F24" t="str">
            <v>62.02057.00</v>
          </cell>
          <cell r="G24" t="str">
            <v>6FX8002-5DS31</v>
          </cell>
        </row>
        <row r="25">
          <cell r="A25">
            <v>7</v>
          </cell>
          <cell r="B25" t="str">
            <v>-1AH0</v>
          </cell>
          <cell r="C25" t="str">
            <v>070</v>
          </cell>
          <cell r="E25" t="str">
            <v>5DA38</v>
          </cell>
          <cell r="F25" t="str">
            <v>62.02057.10</v>
          </cell>
          <cell r="G25" t="str">
            <v>6FX8002-5DA38</v>
          </cell>
        </row>
        <row r="26">
          <cell r="A26">
            <v>7.5</v>
          </cell>
          <cell r="B26" t="str">
            <v>-1AH5</v>
          </cell>
          <cell r="C26" t="str">
            <v>075</v>
          </cell>
          <cell r="E26" t="str">
            <v>5DS36</v>
          </cell>
          <cell r="F26" t="str">
            <v>62.02057.20</v>
          </cell>
          <cell r="G26" t="str">
            <v>6FX8002-5DS36</v>
          </cell>
        </row>
        <row r="27">
          <cell r="A27">
            <v>7.8</v>
          </cell>
          <cell r="B27" t="str">
            <v>-1AH8</v>
          </cell>
          <cell r="C27" t="str">
            <v>078</v>
          </cell>
          <cell r="E27" t="str">
            <v>5CS41</v>
          </cell>
          <cell r="F27" t="str">
            <v>62.02058.00</v>
          </cell>
          <cell r="G27" t="str">
            <v>6FX8002-5CS41</v>
          </cell>
        </row>
        <row r="28">
          <cell r="A28">
            <v>8</v>
          </cell>
          <cell r="B28" t="str">
            <v>-1AJ0</v>
          </cell>
          <cell r="C28" t="str">
            <v>080</v>
          </cell>
          <cell r="E28" t="str">
            <v>5CA48</v>
          </cell>
          <cell r="F28" t="str">
            <v>62.02058.10</v>
          </cell>
          <cell r="G28" t="str">
            <v>6FX8002-5CA48</v>
          </cell>
        </row>
        <row r="29">
          <cell r="A29">
            <v>8.5</v>
          </cell>
          <cell r="B29" t="str">
            <v>-1AJ5</v>
          </cell>
          <cell r="C29" t="str">
            <v>085</v>
          </cell>
          <cell r="E29" t="str">
            <v>5CS46</v>
          </cell>
          <cell r="F29" t="str">
            <v>62.02058.20</v>
          </cell>
          <cell r="G29" t="str">
            <v>6FX8002-5CS46</v>
          </cell>
        </row>
        <row r="30">
          <cell r="A30">
            <v>9</v>
          </cell>
          <cell r="B30" t="str">
            <v>-1AK0</v>
          </cell>
          <cell r="C30" t="str">
            <v>090</v>
          </cell>
          <cell r="E30" t="str">
            <v>5DS41</v>
          </cell>
          <cell r="F30" t="str">
            <v>62.02059.00</v>
          </cell>
          <cell r="G30" t="str">
            <v>6FX8002-5DS41</v>
          </cell>
        </row>
        <row r="31">
          <cell r="A31">
            <v>9.5</v>
          </cell>
          <cell r="B31" t="str">
            <v>-1AK5</v>
          </cell>
          <cell r="C31" t="str">
            <v>095</v>
          </cell>
          <cell r="E31" t="str">
            <v>5DA48</v>
          </cell>
          <cell r="F31" t="str">
            <v>62.02059.10</v>
          </cell>
          <cell r="G31" t="str">
            <v>6FX8002-5DA48</v>
          </cell>
        </row>
        <row r="32">
          <cell r="A32">
            <v>10</v>
          </cell>
          <cell r="B32" t="str">
            <v>-1BA0</v>
          </cell>
          <cell r="C32" t="str">
            <v>100</v>
          </cell>
          <cell r="E32" t="str">
            <v>5DS46</v>
          </cell>
          <cell r="F32" t="str">
            <v>62.02059.20</v>
          </cell>
          <cell r="G32" t="str">
            <v>6FX8002-5DS46</v>
          </cell>
        </row>
        <row r="33">
          <cell r="A33">
            <v>10.5</v>
          </cell>
          <cell r="B33" t="str">
            <v>-1BA5</v>
          </cell>
          <cell r="C33" t="str">
            <v>105</v>
          </cell>
          <cell r="E33" t="str">
            <v>5CS51</v>
          </cell>
          <cell r="F33" t="str">
            <v>62.02060.00</v>
          </cell>
          <cell r="G33" t="str">
            <v>6FX8002-5CS51</v>
          </cell>
        </row>
        <row r="34">
          <cell r="A34">
            <v>11</v>
          </cell>
          <cell r="B34" t="str">
            <v>-1BB0</v>
          </cell>
          <cell r="C34" t="str">
            <v>110</v>
          </cell>
          <cell r="E34" t="str">
            <v>5CA58</v>
          </cell>
          <cell r="F34" t="str">
            <v>62.02060.10</v>
          </cell>
          <cell r="G34" t="str">
            <v>6FX8002-5CA58</v>
          </cell>
        </row>
        <row r="35">
          <cell r="A35">
            <v>11.5</v>
          </cell>
          <cell r="B35" t="str">
            <v>-1BB5</v>
          </cell>
          <cell r="C35" t="str">
            <v>115</v>
          </cell>
          <cell r="E35" t="str">
            <v>5CS56</v>
          </cell>
          <cell r="F35" t="str">
            <v>62.02060.20</v>
          </cell>
          <cell r="G35" t="str">
            <v>6FX8002-5CS56</v>
          </cell>
        </row>
        <row r="36">
          <cell r="A36">
            <v>12</v>
          </cell>
          <cell r="B36" t="str">
            <v>-1BC0</v>
          </cell>
          <cell r="C36" t="str">
            <v>120</v>
          </cell>
          <cell r="E36" t="str">
            <v>5DS51</v>
          </cell>
          <cell r="F36" t="str">
            <v>62.02061.00</v>
          </cell>
          <cell r="G36" t="str">
            <v>6FX8002-5DS51</v>
          </cell>
        </row>
        <row r="37">
          <cell r="A37">
            <v>12.5</v>
          </cell>
          <cell r="B37" t="str">
            <v>-1BC5</v>
          </cell>
          <cell r="C37" t="str">
            <v>125</v>
          </cell>
          <cell r="E37" t="str">
            <v>5DA58</v>
          </cell>
          <cell r="F37" t="str">
            <v>62.02061.10</v>
          </cell>
          <cell r="G37" t="str">
            <v>6FX8002-5DA58</v>
          </cell>
        </row>
        <row r="38">
          <cell r="A38">
            <v>13</v>
          </cell>
          <cell r="B38" t="str">
            <v>-1BD0</v>
          </cell>
          <cell r="C38" t="str">
            <v>130</v>
          </cell>
          <cell r="E38" t="str">
            <v>5DS56</v>
          </cell>
          <cell r="F38" t="str">
            <v>62.02061.20</v>
          </cell>
          <cell r="G38" t="str">
            <v>6FX8002-5DS56</v>
          </cell>
        </row>
        <row r="39">
          <cell r="A39">
            <v>13.5</v>
          </cell>
          <cell r="B39" t="str">
            <v>-1BD5</v>
          </cell>
          <cell r="C39" t="str">
            <v>135</v>
          </cell>
          <cell r="E39" t="str">
            <v>5CS61</v>
          </cell>
          <cell r="F39" t="str">
            <v>62.02062.00</v>
          </cell>
          <cell r="G39" t="str">
            <v>6FX8002-5CS61</v>
          </cell>
        </row>
        <row r="40">
          <cell r="A40">
            <v>14</v>
          </cell>
          <cell r="B40" t="str">
            <v>-1BE0</v>
          </cell>
          <cell r="C40" t="str">
            <v>140</v>
          </cell>
          <cell r="E40" t="str">
            <v>5CA68</v>
          </cell>
          <cell r="F40" t="str">
            <v>62.02062.10</v>
          </cell>
          <cell r="G40" t="str">
            <v>6FX8002-5CA68</v>
          </cell>
        </row>
        <row r="41">
          <cell r="A41">
            <v>14.5</v>
          </cell>
          <cell r="B41" t="str">
            <v>-1BE5</v>
          </cell>
          <cell r="C41" t="str">
            <v>145</v>
          </cell>
          <cell r="E41" t="str">
            <v>5CS66</v>
          </cell>
          <cell r="F41" t="str">
            <v>62.02062.20</v>
          </cell>
          <cell r="G41" t="str">
            <v>6FX8002-5CS66</v>
          </cell>
        </row>
        <row r="42">
          <cell r="A42">
            <v>15</v>
          </cell>
          <cell r="B42" t="str">
            <v>-1BF0</v>
          </cell>
          <cell r="C42" t="str">
            <v>150</v>
          </cell>
          <cell r="E42" t="str">
            <v>5DS61</v>
          </cell>
          <cell r="F42" t="str">
            <v>62.02063.00</v>
          </cell>
          <cell r="G42" t="str">
            <v>6FX8002-5DS61</v>
          </cell>
        </row>
        <row r="43">
          <cell r="A43">
            <v>15.5</v>
          </cell>
          <cell r="B43" t="str">
            <v>-1BF5</v>
          </cell>
          <cell r="C43" t="str">
            <v>155</v>
          </cell>
          <cell r="E43" t="str">
            <v>5DA68</v>
          </cell>
          <cell r="F43" t="str">
            <v>62.02063.10</v>
          </cell>
          <cell r="G43" t="str">
            <v>6FX8002-5DA68</v>
          </cell>
        </row>
        <row r="44">
          <cell r="A44">
            <v>16</v>
          </cell>
          <cell r="B44" t="str">
            <v>-1BG0</v>
          </cell>
          <cell r="C44" t="str">
            <v>160</v>
          </cell>
          <cell r="E44" t="str">
            <v>5DS66</v>
          </cell>
          <cell r="F44" t="str">
            <v>62.02063.20</v>
          </cell>
          <cell r="G44" t="str">
            <v>6FX8002-5DS66</v>
          </cell>
        </row>
        <row r="45">
          <cell r="A45">
            <v>16.5</v>
          </cell>
          <cell r="B45" t="str">
            <v>-1BG5</v>
          </cell>
          <cell r="C45" t="str">
            <v>165</v>
          </cell>
          <cell r="E45" t="str">
            <v>5CS54</v>
          </cell>
          <cell r="F45" t="str">
            <v>62.02064.00</v>
          </cell>
          <cell r="G45" t="str">
            <v>6FX8002-5CS54</v>
          </cell>
        </row>
        <row r="46">
          <cell r="A46">
            <v>17</v>
          </cell>
          <cell r="B46" t="str">
            <v>-1BH0</v>
          </cell>
          <cell r="C46" t="str">
            <v>170</v>
          </cell>
          <cell r="E46" t="str">
            <v>5CA58</v>
          </cell>
          <cell r="F46" t="str">
            <v>62.02064.10</v>
          </cell>
          <cell r="G46" t="str">
            <v>6FX8002-5CA58</v>
          </cell>
        </row>
        <row r="47">
          <cell r="A47">
            <v>17.5</v>
          </cell>
          <cell r="B47" t="str">
            <v>-1BH5</v>
          </cell>
          <cell r="C47" t="str">
            <v>175</v>
          </cell>
          <cell r="E47" t="str">
            <v>5DS54</v>
          </cell>
          <cell r="F47" t="str">
            <v>62.02065.00</v>
          </cell>
          <cell r="G47" t="str">
            <v>6FX8002-5DS54</v>
          </cell>
        </row>
        <row r="48">
          <cell r="A48">
            <v>18</v>
          </cell>
          <cell r="B48" t="str">
            <v>-1BJ0</v>
          </cell>
          <cell r="C48" t="str">
            <v>180</v>
          </cell>
          <cell r="E48" t="str">
            <v>5DA58</v>
          </cell>
          <cell r="F48" t="str">
            <v>62.02065.10</v>
          </cell>
          <cell r="G48" t="str">
            <v>6FX8002-5DA58</v>
          </cell>
        </row>
        <row r="49">
          <cell r="A49">
            <v>18.5</v>
          </cell>
          <cell r="B49" t="str">
            <v>-1BJ5</v>
          </cell>
          <cell r="C49" t="str">
            <v>185</v>
          </cell>
          <cell r="E49" t="str">
            <v>5CS64</v>
          </cell>
          <cell r="F49" t="str">
            <v>62.02066.00</v>
          </cell>
          <cell r="G49" t="str">
            <v>6FX8002-5CS64</v>
          </cell>
        </row>
        <row r="50">
          <cell r="A50">
            <v>19</v>
          </cell>
          <cell r="B50" t="str">
            <v>-1BK0</v>
          </cell>
          <cell r="C50" t="str">
            <v>190</v>
          </cell>
          <cell r="E50" t="str">
            <v>5CA68</v>
          </cell>
          <cell r="F50" t="str">
            <v>62.02066.10</v>
          </cell>
          <cell r="G50" t="str">
            <v>6FX8002-5CA68</v>
          </cell>
        </row>
        <row r="51">
          <cell r="A51">
            <v>19.5</v>
          </cell>
          <cell r="B51" t="str">
            <v>-1BK5</v>
          </cell>
          <cell r="C51" t="str">
            <v>195</v>
          </cell>
          <cell r="E51" t="str">
            <v>5DS64</v>
          </cell>
          <cell r="F51" t="str">
            <v>62.02067.00</v>
          </cell>
          <cell r="G51" t="str">
            <v>6FX8002-5DS64</v>
          </cell>
        </row>
        <row r="52">
          <cell r="A52">
            <v>20</v>
          </cell>
          <cell r="B52" t="str">
            <v>-1CA0</v>
          </cell>
          <cell r="C52" t="str">
            <v>200</v>
          </cell>
          <cell r="E52" t="str">
            <v>5DA68</v>
          </cell>
          <cell r="F52" t="str">
            <v>62.02067.10</v>
          </cell>
          <cell r="G52" t="str">
            <v>6FX8002-5DA68</v>
          </cell>
        </row>
        <row r="53">
          <cell r="A53">
            <v>21</v>
          </cell>
          <cell r="B53" t="str">
            <v>-1CA1</v>
          </cell>
          <cell r="C53" t="str">
            <v>210</v>
          </cell>
          <cell r="E53" t="str">
            <v>5DS66</v>
          </cell>
          <cell r="F53" t="str">
            <v>62.02067.20</v>
          </cell>
          <cell r="G53" t="str">
            <v>6FX8002-5DS66</v>
          </cell>
        </row>
        <row r="54">
          <cell r="A54">
            <v>22</v>
          </cell>
          <cell r="B54" t="str">
            <v>-1CA2</v>
          </cell>
          <cell r="C54" t="str">
            <v>220</v>
          </cell>
          <cell r="E54" t="str">
            <v>5CS24</v>
          </cell>
          <cell r="F54" t="str">
            <v>62.02068.00</v>
          </cell>
          <cell r="G54" t="str">
            <v>6FX8002-5CS24</v>
          </cell>
        </row>
        <row r="55">
          <cell r="A55">
            <v>23</v>
          </cell>
          <cell r="B55" t="str">
            <v>-1CA3</v>
          </cell>
          <cell r="C55" t="str">
            <v>230</v>
          </cell>
          <cell r="E55" t="str">
            <v>5CS13</v>
          </cell>
          <cell r="F55" t="str">
            <v>62.02069.00</v>
          </cell>
          <cell r="G55" t="str">
            <v>6FX8002-5CS13</v>
          </cell>
        </row>
        <row r="56">
          <cell r="A56">
            <v>24</v>
          </cell>
          <cell r="B56" t="str">
            <v>-1CA4</v>
          </cell>
          <cell r="C56" t="str">
            <v>240</v>
          </cell>
          <cell r="E56" t="str">
            <v>5CX18</v>
          </cell>
          <cell r="F56" t="str">
            <v>62.02069.10</v>
          </cell>
          <cell r="G56" t="str">
            <v>6FX8002-5CX18</v>
          </cell>
        </row>
        <row r="57">
          <cell r="A57">
            <v>25</v>
          </cell>
          <cell r="B57" t="str">
            <v>-1CA5</v>
          </cell>
          <cell r="C57" t="str">
            <v>250</v>
          </cell>
          <cell r="E57" t="str">
            <v>5CS17</v>
          </cell>
          <cell r="F57" t="str">
            <v>62.02069.20</v>
          </cell>
          <cell r="G57" t="str">
            <v>6FX8002-5CS17</v>
          </cell>
        </row>
        <row r="58">
          <cell r="A58" t="str">
            <v>Sonder</v>
          </cell>
          <cell r="B58" t="str">
            <v>-0AA0</v>
          </cell>
          <cell r="C58"/>
          <cell r="E58" t="str">
            <v>5DS13</v>
          </cell>
          <cell r="F58" t="str">
            <v>62.02070.00</v>
          </cell>
          <cell r="G58" t="str">
            <v>6FX8002-5DS13</v>
          </cell>
        </row>
        <row r="59">
          <cell r="E59" t="str">
            <v>5DX18</v>
          </cell>
          <cell r="F59" t="str">
            <v>62.02070.10</v>
          </cell>
          <cell r="G59" t="str">
            <v>6FX8002-5DX18</v>
          </cell>
        </row>
        <row r="60">
          <cell r="E60" t="str">
            <v>5DS17</v>
          </cell>
          <cell r="F60" t="str">
            <v>62.02070.20</v>
          </cell>
          <cell r="G60" t="str">
            <v>6FX8002-5DS17</v>
          </cell>
        </row>
        <row r="61">
          <cell r="E61" t="str">
            <v>5CS14</v>
          </cell>
          <cell r="F61" t="str">
            <v>62.02071.00</v>
          </cell>
          <cell r="G61" t="str">
            <v>6FX8002-5CS14</v>
          </cell>
        </row>
        <row r="62">
          <cell r="E62" t="str">
            <v>5CX18</v>
          </cell>
          <cell r="F62" t="str">
            <v>62.02071.10</v>
          </cell>
          <cell r="G62" t="str">
            <v>6FX8002-5CX18</v>
          </cell>
        </row>
        <row r="63">
          <cell r="E63" t="str">
            <v>5DS14</v>
          </cell>
          <cell r="F63" t="str">
            <v>62.02072.00</v>
          </cell>
          <cell r="G63" t="str">
            <v>6FX8002-5DS14</v>
          </cell>
        </row>
        <row r="64">
          <cell r="E64" t="str">
            <v>5DX18</v>
          </cell>
          <cell r="F64" t="str">
            <v>62.02072.10</v>
          </cell>
          <cell r="G64" t="str">
            <v>6FX8002-5DX18</v>
          </cell>
        </row>
        <row r="65">
          <cell r="E65" t="str">
            <v>5CS23</v>
          </cell>
          <cell r="F65" t="str">
            <v>62.02073.00</v>
          </cell>
          <cell r="G65" t="str">
            <v>6FX8002-5CS23</v>
          </cell>
        </row>
        <row r="66">
          <cell r="E66" t="str">
            <v>5CX28</v>
          </cell>
          <cell r="F66" t="str">
            <v>62.02073.10</v>
          </cell>
          <cell r="G66" t="str">
            <v>6FX8002-5CX28</v>
          </cell>
        </row>
        <row r="67">
          <cell r="E67" t="str">
            <v>5DS23</v>
          </cell>
          <cell r="F67" t="str">
            <v>62.02074.00</v>
          </cell>
          <cell r="G67" t="str">
            <v>6FX8002-5DS23</v>
          </cell>
        </row>
        <row r="68">
          <cell r="E68" t="str">
            <v>5DX28</v>
          </cell>
          <cell r="F68" t="str">
            <v>62.02074.10</v>
          </cell>
          <cell r="G68" t="str">
            <v>6FX8002-5DX28</v>
          </cell>
        </row>
        <row r="69">
          <cell r="E69" t="str">
            <v>5DG33</v>
          </cell>
          <cell r="F69" t="str">
            <v>62.02075.00</v>
          </cell>
          <cell r="G69" t="str">
            <v>6FX8002-5DG33</v>
          </cell>
        </row>
        <row r="70">
          <cell r="E70" t="str">
            <v>5DX38</v>
          </cell>
          <cell r="F70" t="str">
            <v>62.02075.10</v>
          </cell>
          <cell r="G70" t="str">
            <v>6FX8002-5DX38</v>
          </cell>
        </row>
        <row r="71">
          <cell r="E71" t="str">
            <v>5DG43</v>
          </cell>
          <cell r="F71" t="str">
            <v>62.02076.00</v>
          </cell>
          <cell r="G71" t="str">
            <v>6FX8002-5DG43</v>
          </cell>
        </row>
        <row r="72">
          <cell r="E72" t="str">
            <v>5DX48</v>
          </cell>
          <cell r="F72" t="str">
            <v>62.02076.10</v>
          </cell>
          <cell r="G72" t="str">
            <v>6FX8002-5DX48</v>
          </cell>
        </row>
        <row r="73">
          <cell r="E73" t="str">
            <v>5DG53</v>
          </cell>
          <cell r="F73" t="str">
            <v>62.02077.00</v>
          </cell>
          <cell r="G73" t="str">
            <v>6FX8002-5DG53</v>
          </cell>
        </row>
        <row r="74">
          <cell r="E74" t="str">
            <v>5DX58</v>
          </cell>
          <cell r="F74" t="str">
            <v>62.02077.10</v>
          </cell>
          <cell r="G74" t="str">
            <v>6FX8002-5DX58</v>
          </cell>
        </row>
        <row r="75">
          <cell r="E75" t="str">
            <v>2DC10</v>
          </cell>
          <cell r="F75" t="str">
            <v>62.02090.00</v>
          </cell>
          <cell r="G75" t="str">
            <v>6FX8002-2DC10</v>
          </cell>
        </row>
        <row r="76">
          <cell r="E76" t="str">
            <v>2DC20</v>
          </cell>
          <cell r="F76" t="str">
            <v>62.02090.10</v>
          </cell>
          <cell r="G76" t="str">
            <v>6FX8002-2DC20</v>
          </cell>
        </row>
        <row r="77">
          <cell r="E77" t="str">
            <v>2DC30</v>
          </cell>
          <cell r="F77" t="str">
            <v>62.02091.00</v>
          </cell>
          <cell r="G77" t="str">
            <v>6FX8002-2DC30</v>
          </cell>
        </row>
        <row r="78">
          <cell r="E78" t="str">
            <v>2DC34</v>
          </cell>
          <cell r="F78" t="str">
            <v>62.02091.10</v>
          </cell>
          <cell r="G78" t="str">
            <v>6FX8002-2DC34</v>
          </cell>
        </row>
        <row r="79">
          <cell r="E79" t="str">
            <v>2DC36</v>
          </cell>
          <cell r="F79" t="str">
            <v>62.02091.20</v>
          </cell>
          <cell r="G79" t="str">
            <v>6FX8002-2DC36</v>
          </cell>
        </row>
        <row r="80">
          <cell r="E80" t="str">
            <v>2DC38</v>
          </cell>
          <cell r="F80" t="str">
            <v>62.02091.30</v>
          </cell>
          <cell r="G80" t="str">
            <v>6FX8002-2DC38</v>
          </cell>
        </row>
        <row r="81">
          <cell r="E81" t="str">
            <v>2CA31</v>
          </cell>
          <cell r="F81" t="str">
            <v>62.02093.00</v>
          </cell>
          <cell r="G81" t="str">
            <v>6FX8002-2CA31</v>
          </cell>
        </row>
        <row r="82">
          <cell r="E82" t="str">
            <v>2CA34</v>
          </cell>
          <cell r="F82" t="str">
            <v>62.02093.10</v>
          </cell>
          <cell r="G82" t="str">
            <v>6FX8002-2CA34</v>
          </cell>
        </row>
        <row r="83">
          <cell r="E83" t="str">
            <v>2EQ10</v>
          </cell>
          <cell r="F83" t="str">
            <v>62.02094.00</v>
          </cell>
          <cell r="G83" t="str">
            <v>6FX8002-2EQ10</v>
          </cell>
        </row>
        <row r="84">
          <cell r="E84" t="str">
            <v>2EQ14</v>
          </cell>
          <cell r="F84" t="str">
            <v>62.02094.10</v>
          </cell>
          <cell r="G84" t="str">
            <v>6FX8002-2EQ14</v>
          </cell>
        </row>
        <row r="85">
          <cell r="E85" t="str">
            <v>2CG00</v>
          </cell>
          <cell r="F85" t="str">
            <v>62.02095.00</v>
          </cell>
          <cell r="G85" t="str">
            <v>6FX8002-2CG00</v>
          </cell>
        </row>
        <row r="86">
          <cell r="E86" t="str">
            <v>2CB54</v>
          </cell>
          <cell r="F86" t="str">
            <v>62.02095.10</v>
          </cell>
          <cell r="G86" t="str">
            <v>6FX8002-2CB54</v>
          </cell>
        </row>
        <row r="87">
          <cell r="E87" t="str">
            <v>2CH00</v>
          </cell>
          <cell r="F87" t="str">
            <v>62.02096.00</v>
          </cell>
          <cell r="G87" t="str">
            <v>6FX8002-2CH00</v>
          </cell>
        </row>
        <row r="88">
          <cell r="E88" t="str">
            <v>2AD04</v>
          </cell>
          <cell r="F88" t="str">
            <v>62.02096.10</v>
          </cell>
          <cell r="G88" t="str">
            <v>6FX8002-2AD04</v>
          </cell>
        </row>
        <row r="89">
          <cell r="E89" t="str">
            <v>2SL00</v>
          </cell>
          <cell r="F89" t="str">
            <v>62.02098.00</v>
          </cell>
          <cell r="G89" t="str">
            <v>6FX8002-2SL00</v>
          </cell>
        </row>
        <row r="90">
          <cell r="E90" t="str">
            <v>2SL10</v>
          </cell>
          <cell r="F90" t="str">
            <v>62.02098.10</v>
          </cell>
          <cell r="G90" t="str">
            <v>6FX8002-2SL10</v>
          </cell>
        </row>
        <row r="91">
          <cell r="E91" t="str">
            <v>2SL20</v>
          </cell>
          <cell r="F91" t="str">
            <v>62.02098.20</v>
          </cell>
          <cell r="G91" t="str">
            <v>6FX8002-2SL20</v>
          </cell>
        </row>
        <row r="92">
          <cell r="E92" t="str">
            <v>1BD11</v>
          </cell>
          <cell r="F92" t="str">
            <v>62.02099.00</v>
          </cell>
          <cell r="G92" t="str">
            <v>6FX8008-1BD11</v>
          </cell>
        </row>
        <row r="93">
          <cell r="E93" t="str">
            <v>1BB61</v>
          </cell>
          <cell r="G93" t="str">
            <v>6FX8008-1BB61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BDCE-4E73-468F-9D9C-E4ADA62F43C0}">
  <sheetPr>
    <pageSetUpPr fitToPage="1"/>
  </sheetPr>
  <dimension ref="A1:G90"/>
  <sheetViews>
    <sheetView tabSelected="1" view="pageLayout" topLeftCell="A32" zoomScaleNormal="100" zoomScaleSheetLayoutView="100" workbookViewId="0">
      <selection activeCell="F56" sqref="F56"/>
    </sheetView>
  </sheetViews>
  <sheetFormatPr baseColWidth="10" defaultRowHeight="15" x14ac:dyDescent="0.25"/>
  <cols>
    <col min="1" max="1" width="53.42578125" style="6" customWidth="1"/>
    <col min="2" max="2" width="22.140625" bestFit="1" customWidth="1"/>
    <col min="3" max="3" width="14.85546875" style="6" bestFit="1" customWidth="1"/>
    <col min="4" max="4" width="11.5703125" style="39" bestFit="1" customWidth="1"/>
    <col min="5" max="5" width="9.7109375" style="9" bestFit="1" customWidth="1"/>
    <col min="6" max="6" width="30.7109375" style="6" customWidth="1"/>
    <col min="7" max="7" width="31.7109375" style="6" bestFit="1" customWidth="1"/>
  </cols>
  <sheetData>
    <row r="1" spans="1:7" ht="45.75" thickBot="1" x14ac:dyDescent="0.3">
      <c r="A1" s="24" t="s">
        <v>4</v>
      </c>
      <c r="B1" s="16" t="s">
        <v>0</v>
      </c>
      <c r="C1" s="17" t="s">
        <v>1</v>
      </c>
      <c r="D1" s="36" t="s">
        <v>131</v>
      </c>
      <c r="E1" s="18" t="s">
        <v>10</v>
      </c>
      <c r="F1" s="28" t="s">
        <v>3</v>
      </c>
      <c r="G1" s="29" t="s">
        <v>2</v>
      </c>
    </row>
    <row r="2" spans="1:7" ht="15.75" x14ac:dyDescent="0.3">
      <c r="A2" s="83" t="s">
        <v>8</v>
      </c>
      <c r="B2" s="84"/>
      <c r="C2" s="84"/>
      <c r="D2" s="84"/>
      <c r="E2" s="84"/>
      <c r="F2" s="84"/>
      <c r="G2" s="84"/>
    </row>
    <row r="3" spans="1:7" ht="45" customHeight="1" x14ac:dyDescent="0.25">
      <c r="A3" s="56" t="s">
        <v>603</v>
      </c>
      <c r="B3" s="85" t="s">
        <v>535</v>
      </c>
      <c r="C3" s="87" t="s">
        <v>597</v>
      </c>
      <c r="D3" s="79" t="s">
        <v>703</v>
      </c>
      <c r="E3" s="80"/>
      <c r="F3" s="70" t="s">
        <v>704</v>
      </c>
      <c r="G3" s="57" t="str">
        <f>VLOOKUP(D5,'Single Tec'!$A$27:$C$249,2,0)</f>
        <v>Single Tec Buchse 16 mm² mit Überwurfmutter
62.07002.00233 &amp; 62.07002.00255</v>
      </c>
    </row>
    <row r="4" spans="1:7" ht="31.5" x14ac:dyDescent="0.25">
      <c r="A4" s="56" t="s">
        <v>602</v>
      </c>
      <c r="B4" s="86"/>
      <c r="C4" s="88"/>
      <c r="D4" s="81"/>
      <c r="E4" s="82"/>
      <c r="F4" s="71" t="s">
        <v>705</v>
      </c>
      <c r="G4" s="57" t="s">
        <v>599</v>
      </c>
    </row>
    <row r="5" spans="1:7" ht="15.75" customHeight="1" x14ac:dyDescent="0.25">
      <c r="A5" s="2" t="s">
        <v>831</v>
      </c>
      <c r="B5" s="52" t="str">
        <f>VLOOKUP($D$5,Längenschlüssel!$M$3:$O$15,2,0)</f>
        <v>IGUS  ;CF310.160.01.UL</v>
      </c>
      <c r="C5" s="4" t="str">
        <f>VLOOKUP($D$5,Längenschlüssel!$M$3:$O$15,3,0)</f>
        <v>62.02005.00068</v>
      </c>
      <c r="D5" s="89" t="s">
        <v>306</v>
      </c>
      <c r="E5" s="92">
        <v>13</v>
      </c>
      <c r="F5" s="20" t="s">
        <v>671</v>
      </c>
      <c r="G5" s="13" t="s">
        <v>679</v>
      </c>
    </row>
    <row r="6" spans="1:7" ht="15.75" customHeight="1" x14ac:dyDescent="0.25">
      <c r="A6" s="2" t="s">
        <v>830</v>
      </c>
      <c r="B6" s="52" t="str">
        <f>VLOOKUP($D$5,Längenschlüssel!$M$3:$O$15,2,0)</f>
        <v>IGUS  ;CF310.160.01.UL</v>
      </c>
      <c r="C6" s="4" t="str">
        <f>VLOOKUP($D$5,Längenschlüssel!$M$3:$O$15,3,0)</f>
        <v>62.02005.00068</v>
      </c>
      <c r="D6" s="90"/>
      <c r="E6" s="93"/>
      <c r="F6" s="20" t="s">
        <v>672</v>
      </c>
      <c r="G6" s="13" t="s">
        <v>680</v>
      </c>
    </row>
    <row r="7" spans="1:7" ht="15.75" customHeight="1" x14ac:dyDescent="0.25">
      <c r="A7" s="2" t="s">
        <v>832</v>
      </c>
      <c r="B7" s="52" t="str">
        <f>VLOOKUP($D$5,Längenschlüssel!$M$3:$O$15,2,0)</f>
        <v>IGUS  ;CF310.160.01.UL</v>
      </c>
      <c r="C7" s="4" t="str">
        <f>VLOOKUP($D$5,Längenschlüssel!$M$3:$O$15,3,0)</f>
        <v>62.02005.00068</v>
      </c>
      <c r="D7" s="90"/>
      <c r="E7" s="93"/>
      <c r="F7" s="20" t="s">
        <v>673</v>
      </c>
      <c r="G7" s="13" t="s">
        <v>681</v>
      </c>
    </row>
    <row r="8" spans="1:7" ht="15.75" customHeight="1" x14ac:dyDescent="0.25">
      <c r="A8" s="2" t="s">
        <v>833</v>
      </c>
      <c r="B8" s="52" t="str">
        <f>VLOOKUP($D$5,Längenschlüssel!$M$3:$O$15,2,0)</f>
        <v>IGUS  ;CF310.160.01.UL</v>
      </c>
      <c r="C8" s="4" t="str">
        <f>VLOOKUP($D$5,Längenschlüssel!$M$3:$O$15,3,0)</f>
        <v>62.02005.00068</v>
      </c>
      <c r="D8" s="90"/>
      <c r="E8" s="93"/>
      <c r="F8" s="20" t="s">
        <v>674</v>
      </c>
      <c r="G8" s="13" t="s">
        <v>682</v>
      </c>
    </row>
    <row r="9" spans="1:7" ht="15.75" customHeight="1" x14ac:dyDescent="0.25">
      <c r="A9" s="2" t="s">
        <v>834</v>
      </c>
      <c r="B9" s="52" t="str">
        <f>VLOOKUP($D$5,Längenschlüssel!$M$3:$O$15,2,0)</f>
        <v>IGUS  ;CF310.160.01.UL</v>
      </c>
      <c r="C9" s="4" t="str">
        <f>VLOOKUP($D$5,Längenschlüssel!$M$3:$O$15,3,0)</f>
        <v>62.02005.00068</v>
      </c>
      <c r="D9" s="90"/>
      <c r="E9" s="93"/>
      <c r="F9" s="20" t="s">
        <v>675</v>
      </c>
      <c r="G9" s="13" t="s">
        <v>683</v>
      </c>
    </row>
    <row r="10" spans="1:7" ht="15.75" customHeight="1" x14ac:dyDescent="0.25">
      <c r="A10" s="2" t="s">
        <v>835</v>
      </c>
      <c r="B10" s="52" t="str">
        <f>VLOOKUP($D$5,Längenschlüssel!$M$3:$O$15,2,0)</f>
        <v>IGUS  ;CF310.160.01.UL</v>
      </c>
      <c r="C10" s="4" t="str">
        <f>VLOOKUP($D$5,Längenschlüssel!$M$3:$O$15,3,0)</f>
        <v>62.02005.00068</v>
      </c>
      <c r="D10" s="91"/>
      <c r="E10" s="93"/>
      <c r="F10" s="20" t="s">
        <v>676</v>
      </c>
      <c r="G10" s="13" t="s">
        <v>684</v>
      </c>
    </row>
    <row r="11" spans="1:7" ht="15.75" customHeight="1" x14ac:dyDescent="0.25">
      <c r="A11" s="2" t="s">
        <v>836</v>
      </c>
      <c r="B11" s="53" t="str">
        <f>VLOOKUP($D$11,Längenschlüssel!$M$3:$O$15,2,0)</f>
        <v xml:space="preserve">IGUS  ;CFPE.160.01 </v>
      </c>
      <c r="C11" s="4" t="str">
        <f>VLOOKUP($D$11,Längenschlüssel!$M$3:$O$15,3,0)</f>
        <v>62.02005.00069</v>
      </c>
      <c r="D11" s="89" t="s">
        <v>313</v>
      </c>
      <c r="E11" s="93"/>
      <c r="F11" s="21" t="s">
        <v>677</v>
      </c>
      <c r="G11" s="21" t="s">
        <v>685</v>
      </c>
    </row>
    <row r="12" spans="1:7" ht="15.75" customHeight="1" x14ac:dyDescent="0.25">
      <c r="A12" s="2" t="s">
        <v>837</v>
      </c>
      <c r="B12" s="53" t="str">
        <f>VLOOKUP($D$11,Längenschlüssel!$M$3:$O$15,2,0)</f>
        <v xml:space="preserve">IGUS  ;CFPE.160.01 </v>
      </c>
      <c r="C12" s="4" t="str">
        <f>VLOOKUP($D$11,Längenschlüssel!$M$3:$O$15,3,0)</f>
        <v>62.02005.00069</v>
      </c>
      <c r="D12" s="91"/>
      <c r="E12" s="94"/>
      <c r="F12" s="21" t="s">
        <v>678</v>
      </c>
      <c r="G12" s="21" t="s">
        <v>686</v>
      </c>
    </row>
    <row r="13" spans="1:7" ht="15.75" x14ac:dyDescent="0.25">
      <c r="A13" s="27" t="s">
        <v>838</v>
      </c>
      <c r="B13" s="4" t="str">
        <f>CONCATENATE(VLOOKUP(D13,Längenschlüssel!$E$3:$G$104,3,0),VLOOKUP(E13,Längenschlüssel!$A$3:$B$170,2,0))</f>
        <v>6FX8002-2SL10-1AB0</v>
      </c>
      <c r="C13" s="4" t="str">
        <f>CONCATENATE(VLOOKUP(D13,Längenschlüssel!$E$3:$F$104,2,0),VLOOKUP(E13,Längenschlüssel!$A$3:$C$131,3,0))</f>
        <v>62.02098.10010</v>
      </c>
      <c r="D13" s="35" t="s">
        <v>297</v>
      </c>
      <c r="E13" s="7">
        <v>1</v>
      </c>
      <c r="F13" s="21" t="s">
        <v>751</v>
      </c>
      <c r="G13" s="21" t="s">
        <v>750</v>
      </c>
    </row>
    <row r="14" spans="1:7" ht="15.75" x14ac:dyDescent="0.25">
      <c r="A14" s="27" t="s">
        <v>839</v>
      </c>
      <c r="B14" s="4" t="str">
        <f>CONCATENATE(VLOOKUP(D14,Längenschlüssel!$E$3:$G$104,3,0),VLOOKUP(E14,Längenschlüssel!$A$3:$B$170,2,0))</f>
        <v>6FX8002-2DC10-1BF0</v>
      </c>
      <c r="C14" s="4" t="str">
        <f>CONCATENATE(VLOOKUP(D14,Längenschlüssel!$E$3:$F$104,2,0),VLOOKUP(E14,Längenschlüssel!$A$3:$C$131,3,0))</f>
        <v>62.02090.00150</v>
      </c>
      <c r="D14" s="35" t="s">
        <v>134</v>
      </c>
      <c r="E14" s="7">
        <v>15</v>
      </c>
      <c r="F14" s="21" t="s">
        <v>753</v>
      </c>
      <c r="G14" s="21" t="s">
        <v>752</v>
      </c>
    </row>
    <row r="15" spans="1:7" ht="15.75" customHeight="1" x14ac:dyDescent="0.25">
      <c r="A15" s="58"/>
      <c r="B15" s="59"/>
      <c r="C15" s="60"/>
      <c r="D15" s="61"/>
      <c r="E15" s="62"/>
      <c r="F15" s="63"/>
      <c r="G15" s="64"/>
    </row>
    <row r="16" spans="1:7" ht="45" customHeight="1" x14ac:dyDescent="0.25">
      <c r="A16" s="56" t="s">
        <v>840</v>
      </c>
      <c r="B16" s="85" t="s">
        <v>535</v>
      </c>
      <c r="C16" s="87" t="s">
        <v>597</v>
      </c>
      <c r="D16" s="79" t="s">
        <v>703</v>
      </c>
      <c r="E16" s="80"/>
      <c r="F16" s="74" t="str">
        <f>VLOOKUP(D30,'[1]Single Tec'!$A$2:$C$24,2,0)</f>
        <v>Single Tec Stift 16 mm² Kupplung mit Außengewinde 62.07002.00229 &amp; 62.07002.00254</v>
      </c>
      <c r="G16" s="57" t="str">
        <f>VLOOKUP(D30,'[1]Single Tec'!$A$27:$C$249,2,0)</f>
        <v>Single Tec Buchse 16 mm² mit Überwurfmutter
62.07002.00233 &amp; 62.07002.00255</v>
      </c>
    </row>
    <row r="17" spans="1:7" ht="31.5" x14ac:dyDescent="0.25">
      <c r="A17" s="56" t="s">
        <v>602</v>
      </c>
      <c r="B17" s="86"/>
      <c r="C17" s="88"/>
      <c r="D17" s="81"/>
      <c r="E17" s="82"/>
      <c r="F17" s="76" t="s">
        <v>802</v>
      </c>
      <c r="G17" s="57" t="s">
        <v>599</v>
      </c>
    </row>
    <row r="18" spans="1:7" ht="15.75" customHeight="1" x14ac:dyDescent="0.25">
      <c r="A18" s="2" t="s">
        <v>852</v>
      </c>
      <c r="B18" s="52" t="str">
        <f>VLOOKUP($D$30,[1]Längenschlüssel!$M$3:$O$15,2,0)</f>
        <v>IGUS  ;CF310.160.01.UL</v>
      </c>
      <c r="C18" s="4" t="str">
        <f>VLOOKUP($D$30,[1]Längenschlüssel!$M$3:$O$15,3,0)</f>
        <v>62.02005.00068</v>
      </c>
      <c r="D18" s="89" t="s">
        <v>306</v>
      </c>
      <c r="E18" s="92">
        <v>7</v>
      </c>
      <c r="F18" s="20" t="s">
        <v>803</v>
      </c>
      <c r="G18" s="13" t="s">
        <v>804</v>
      </c>
    </row>
    <row r="19" spans="1:7" ht="15.75" customHeight="1" x14ac:dyDescent="0.25">
      <c r="A19" s="2" t="s">
        <v>853</v>
      </c>
      <c r="B19" s="52" t="str">
        <f>VLOOKUP($D$30,[1]Längenschlüssel!$M$3:$O$15,2,0)</f>
        <v>IGUS  ;CF310.160.01.UL</v>
      </c>
      <c r="C19" s="4" t="str">
        <f>VLOOKUP($D$30,[1]Längenschlüssel!$M$3:$O$15,3,0)</f>
        <v>62.02005.00068</v>
      </c>
      <c r="D19" s="90"/>
      <c r="E19" s="93"/>
      <c r="F19" s="20" t="s">
        <v>805</v>
      </c>
      <c r="G19" s="13" t="s">
        <v>806</v>
      </c>
    </row>
    <row r="20" spans="1:7" ht="15.75" customHeight="1" x14ac:dyDescent="0.25">
      <c r="A20" s="2" t="s">
        <v>854</v>
      </c>
      <c r="B20" s="52" t="str">
        <f>VLOOKUP($D$30,[1]Längenschlüssel!$M$3:$O$15,2,0)</f>
        <v>IGUS  ;CF310.160.01.UL</v>
      </c>
      <c r="C20" s="4" t="str">
        <f>VLOOKUP($D$30,[1]Längenschlüssel!$M$3:$O$15,3,0)</f>
        <v>62.02005.00068</v>
      </c>
      <c r="D20" s="90"/>
      <c r="E20" s="93"/>
      <c r="F20" s="20" t="s">
        <v>807</v>
      </c>
      <c r="G20" s="13" t="s">
        <v>808</v>
      </c>
    </row>
    <row r="21" spans="1:7" ht="15.75" customHeight="1" x14ac:dyDescent="0.25">
      <c r="A21" s="2" t="s">
        <v>855</v>
      </c>
      <c r="B21" s="52" t="str">
        <f>VLOOKUP($D$30,[1]Längenschlüssel!$M$3:$O$15,2,0)</f>
        <v>IGUS  ;CF310.160.01.UL</v>
      </c>
      <c r="C21" s="4" t="str">
        <f>VLOOKUP($D$30,[1]Längenschlüssel!$M$3:$O$15,3,0)</f>
        <v>62.02005.00068</v>
      </c>
      <c r="D21" s="90"/>
      <c r="E21" s="93"/>
      <c r="F21" s="20" t="s">
        <v>809</v>
      </c>
      <c r="G21" s="13" t="s">
        <v>810</v>
      </c>
    </row>
    <row r="22" spans="1:7" ht="15.75" customHeight="1" x14ac:dyDescent="0.25">
      <c r="A22" s="2" t="s">
        <v>856</v>
      </c>
      <c r="B22" s="52" t="str">
        <f>VLOOKUP($D$30,[1]Längenschlüssel!$M$3:$O$15,2,0)</f>
        <v>IGUS  ;CF310.160.01.UL</v>
      </c>
      <c r="C22" s="4" t="str">
        <f>VLOOKUP($D$30,[1]Längenschlüssel!$M$3:$O$15,3,0)</f>
        <v>62.02005.00068</v>
      </c>
      <c r="D22" s="90"/>
      <c r="E22" s="93"/>
      <c r="F22" s="20" t="s">
        <v>811</v>
      </c>
      <c r="G22" s="13" t="s">
        <v>812</v>
      </c>
    </row>
    <row r="23" spans="1:7" ht="15.75" customHeight="1" x14ac:dyDescent="0.25">
      <c r="A23" s="2" t="s">
        <v>857</v>
      </c>
      <c r="B23" s="52" t="str">
        <f>VLOOKUP($D$30,[1]Längenschlüssel!$M$3:$O$15,2,0)</f>
        <v>IGUS  ;CF310.160.01.UL</v>
      </c>
      <c r="C23" s="4" t="str">
        <f>VLOOKUP($D$30,[1]Längenschlüssel!$M$3:$O$15,3,0)</f>
        <v>62.02005.00068</v>
      </c>
      <c r="D23" s="91"/>
      <c r="E23" s="93"/>
      <c r="F23" s="20" t="s">
        <v>813</v>
      </c>
      <c r="G23" s="13" t="s">
        <v>814</v>
      </c>
    </row>
    <row r="24" spans="1:7" ht="15.75" customHeight="1" x14ac:dyDescent="0.25">
      <c r="A24" s="2" t="s">
        <v>858</v>
      </c>
      <c r="B24" s="53" t="str">
        <f>VLOOKUP($D$36,[1]Längenschlüssel!$M$3:$O$15,2,0)</f>
        <v xml:space="preserve">IGUS  ;CFPE.160.01 </v>
      </c>
      <c r="C24" s="4" t="str">
        <f>VLOOKUP($D$36,[1]Längenschlüssel!$M$3:$O$15,3,0)</f>
        <v>62.02005.00069</v>
      </c>
      <c r="D24" s="89" t="s">
        <v>313</v>
      </c>
      <c r="E24" s="93"/>
      <c r="F24" s="21" t="s">
        <v>815</v>
      </c>
      <c r="G24" s="77" t="s">
        <v>816</v>
      </c>
    </row>
    <row r="25" spans="1:7" ht="15.75" customHeight="1" x14ac:dyDescent="0.25">
      <c r="A25" s="2" t="s">
        <v>859</v>
      </c>
      <c r="B25" s="53" t="str">
        <f>VLOOKUP($D$36,[1]Längenschlüssel!$M$3:$O$15,2,0)</f>
        <v xml:space="preserve">IGUS  ;CFPE.160.01 </v>
      </c>
      <c r="C25" s="4" t="str">
        <f>VLOOKUP($D$36,[1]Längenschlüssel!$M$3:$O$15,3,0)</f>
        <v>62.02005.00069</v>
      </c>
      <c r="D25" s="91"/>
      <c r="E25" s="94"/>
      <c r="F25" s="21" t="s">
        <v>817</v>
      </c>
      <c r="G25" s="21" t="s">
        <v>818</v>
      </c>
    </row>
    <row r="26" spans="1:7" ht="15.75" x14ac:dyDescent="0.25">
      <c r="A26" s="27" t="s">
        <v>838</v>
      </c>
      <c r="B26" s="4" t="str">
        <f>CONCATENATE(VLOOKUP(D26,[1]Längenschlüssel!$E$3:$G$104,3,0),VLOOKUP(E26,[1]Längenschlüssel!$A$3:$B$170,2,0))</f>
        <v>6FX8002-2SL10-1AB0</v>
      </c>
      <c r="C26" s="4" t="str">
        <f>CONCATENATE(VLOOKUP(D26,[1]Längenschlüssel!$E$3:$F$104,2,0),VLOOKUP(E26,[1]Längenschlüssel!$A$3:$C$131,3,0))</f>
        <v>62.02098.10010</v>
      </c>
      <c r="D26" s="35" t="s">
        <v>297</v>
      </c>
      <c r="E26" s="7">
        <v>1</v>
      </c>
      <c r="F26" s="21" t="s">
        <v>819</v>
      </c>
      <c r="G26" s="21" t="s">
        <v>820</v>
      </c>
    </row>
    <row r="27" spans="1:7" ht="15.75" x14ac:dyDescent="0.25">
      <c r="A27" s="27" t="s">
        <v>851</v>
      </c>
      <c r="B27" s="4" t="str">
        <f>CONCATENATE(VLOOKUP(D27,[1]Längenschlüssel!$E$3:$G$104,3,0),VLOOKUP(E27,[1]Längenschlüssel!$A$3:$B$170,2,0))</f>
        <v>6FX8002-2DC38-1AH5</v>
      </c>
      <c r="C27" s="4" t="str">
        <f>CONCATENATE(VLOOKUP(D27,[1]Längenschlüssel!$E$3:$F$104,2,0),VLOOKUP(E27,[1]Längenschlüssel!$A$3:$C$131,3,0))</f>
        <v>62.02091.30075</v>
      </c>
      <c r="D27" s="35" t="s">
        <v>138</v>
      </c>
      <c r="E27" s="7">
        <v>7.5</v>
      </c>
      <c r="F27" s="21" t="s">
        <v>821</v>
      </c>
      <c r="G27" s="21" t="s">
        <v>822</v>
      </c>
    </row>
    <row r="28" spans="1:7" ht="45" customHeight="1" x14ac:dyDescent="0.25">
      <c r="A28" s="56" t="s">
        <v>841</v>
      </c>
      <c r="B28" s="85" t="s">
        <v>535</v>
      </c>
      <c r="C28" s="87" t="s">
        <v>597</v>
      </c>
      <c r="D28" s="79" t="s">
        <v>703</v>
      </c>
      <c r="E28" s="80"/>
      <c r="F28" s="70" t="s">
        <v>704</v>
      </c>
      <c r="G28" s="57" t="str">
        <f>VLOOKUP(D30,'[1]Single Tec'!$A$27:$C$249,2,0)</f>
        <v>Single Tec Buchse 16 mm² mit Überwurfmutter
62.07002.00233 &amp; 62.07002.00255</v>
      </c>
    </row>
    <row r="29" spans="1:7" ht="31.5" x14ac:dyDescent="0.25">
      <c r="A29" s="56" t="s">
        <v>602</v>
      </c>
      <c r="B29" s="86"/>
      <c r="C29" s="88"/>
      <c r="D29" s="81"/>
      <c r="E29" s="82"/>
      <c r="F29" s="71" t="s">
        <v>705</v>
      </c>
      <c r="G29" s="57"/>
    </row>
    <row r="30" spans="1:7" ht="15.75" customHeight="1" x14ac:dyDescent="0.25">
      <c r="A30" s="2" t="s">
        <v>842</v>
      </c>
      <c r="B30" s="52" t="str">
        <f>VLOOKUP($D$30,[1]Längenschlüssel!$M$3:$O$15,2,0)</f>
        <v>IGUS  ;CF310.160.01.UL</v>
      </c>
      <c r="C30" s="4" t="str">
        <f>VLOOKUP($D$30,[1]Längenschlüssel!$M$3:$O$15,3,0)</f>
        <v>62.02005.00068</v>
      </c>
      <c r="D30" s="89" t="s">
        <v>306</v>
      </c>
      <c r="E30" s="92">
        <v>5</v>
      </c>
      <c r="F30" s="20" t="s">
        <v>695</v>
      </c>
      <c r="G30" s="13" t="s">
        <v>687</v>
      </c>
    </row>
    <row r="31" spans="1:7" ht="15.75" customHeight="1" x14ac:dyDescent="0.25">
      <c r="A31" s="2" t="s">
        <v>843</v>
      </c>
      <c r="B31" s="52" t="str">
        <f>VLOOKUP($D$30,[1]Längenschlüssel!$M$3:$O$15,2,0)</f>
        <v>IGUS  ;CF310.160.01.UL</v>
      </c>
      <c r="C31" s="4" t="str">
        <f>VLOOKUP($D$30,[1]Längenschlüssel!$M$3:$O$15,3,0)</f>
        <v>62.02005.00068</v>
      </c>
      <c r="D31" s="90"/>
      <c r="E31" s="93"/>
      <c r="F31" s="20" t="s">
        <v>696</v>
      </c>
      <c r="G31" s="13" t="s">
        <v>688</v>
      </c>
    </row>
    <row r="32" spans="1:7" ht="15.75" customHeight="1" x14ac:dyDescent="0.25">
      <c r="A32" s="2" t="s">
        <v>844</v>
      </c>
      <c r="B32" s="52" t="str">
        <f>VLOOKUP($D$30,[1]Längenschlüssel!$M$3:$O$15,2,0)</f>
        <v>IGUS  ;CF310.160.01.UL</v>
      </c>
      <c r="C32" s="4" t="str">
        <f>VLOOKUP($D$30,[1]Längenschlüssel!$M$3:$O$15,3,0)</f>
        <v>62.02005.00068</v>
      </c>
      <c r="D32" s="90"/>
      <c r="E32" s="93"/>
      <c r="F32" s="20" t="s">
        <v>697</v>
      </c>
      <c r="G32" s="13" t="s">
        <v>689</v>
      </c>
    </row>
    <row r="33" spans="1:7" ht="15.75" customHeight="1" x14ac:dyDescent="0.25">
      <c r="A33" s="2" t="s">
        <v>845</v>
      </c>
      <c r="B33" s="52" t="str">
        <f>VLOOKUP($D$30,[1]Längenschlüssel!$M$3:$O$15,2,0)</f>
        <v>IGUS  ;CF310.160.01.UL</v>
      </c>
      <c r="C33" s="4" t="str">
        <f>VLOOKUP($D$30,[1]Längenschlüssel!$M$3:$O$15,3,0)</f>
        <v>62.02005.00068</v>
      </c>
      <c r="D33" s="90"/>
      <c r="E33" s="93"/>
      <c r="F33" s="20" t="s">
        <v>698</v>
      </c>
      <c r="G33" s="13" t="s">
        <v>690</v>
      </c>
    </row>
    <row r="34" spans="1:7" ht="15.75" customHeight="1" x14ac:dyDescent="0.25">
      <c r="A34" s="2" t="s">
        <v>846</v>
      </c>
      <c r="B34" s="52" t="str">
        <f>VLOOKUP($D$30,[1]Längenschlüssel!$M$3:$O$15,2,0)</f>
        <v>IGUS  ;CF310.160.01.UL</v>
      </c>
      <c r="C34" s="4" t="str">
        <f>VLOOKUP($D$30,[1]Längenschlüssel!$M$3:$O$15,3,0)</f>
        <v>62.02005.00068</v>
      </c>
      <c r="D34" s="90"/>
      <c r="E34" s="93"/>
      <c r="F34" s="20" t="s">
        <v>699</v>
      </c>
      <c r="G34" s="13" t="s">
        <v>691</v>
      </c>
    </row>
    <row r="35" spans="1:7" ht="15.75" customHeight="1" x14ac:dyDescent="0.25">
      <c r="A35" s="2" t="s">
        <v>847</v>
      </c>
      <c r="B35" s="52" t="str">
        <f>VLOOKUP($D$30,[1]Längenschlüssel!$M$3:$O$15,2,0)</f>
        <v>IGUS  ;CF310.160.01.UL</v>
      </c>
      <c r="C35" s="4" t="str">
        <f>VLOOKUP($D$30,[1]Längenschlüssel!$M$3:$O$15,3,0)</f>
        <v>62.02005.00068</v>
      </c>
      <c r="D35" s="91"/>
      <c r="E35" s="93"/>
      <c r="F35" s="20" t="s">
        <v>700</v>
      </c>
      <c r="G35" s="13" t="s">
        <v>692</v>
      </c>
    </row>
    <row r="36" spans="1:7" ht="15.75" customHeight="1" x14ac:dyDescent="0.25">
      <c r="A36" s="2" t="s">
        <v>848</v>
      </c>
      <c r="B36" s="53" t="str">
        <f>VLOOKUP($D$36,[1]Längenschlüssel!$M$3:$O$15,2,0)</f>
        <v xml:space="preserve">IGUS  ;CFPE.160.01 </v>
      </c>
      <c r="C36" s="4" t="str">
        <f>VLOOKUP($D$36,[1]Längenschlüssel!$M$3:$O$15,3,0)</f>
        <v>62.02005.00069</v>
      </c>
      <c r="D36" s="89" t="s">
        <v>313</v>
      </c>
      <c r="E36" s="93"/>
      <c r="F36" s="21" t="s">
        <v>701</v>
      </c>
      <c r="G36" s="21" t="s">
        <v>693</v>
      </c>
    </row>
    <row r="37" spans="1:7" ht="15.75" customHeight="1" x14ac:dyDescent="0.25">
      <c r="A37" s="2" t="s">
        <v>849</v>
      </c>
      <c r="B37" s="53" t="str">
        <f>VLOOKUP($D$36,[1]Längenschlüssel!$M$3:$O$15,2,0)</f>
        <v xml:space="preserve">IGUS  ;CFPE.160.01 </v>
      </c>
      <c r="C37" s="4" t="str">
        <f>VLOOKUP($D$36,[1]Längenschlüssel!$M$3:$O$15,3,0)</f>
        <v>62.02005.00069</v>
      </c>
      <c r="D37" s="91"/>
      <c r="E37" s="94"/>
      <c r="F37" s="21" t="s">
        <v>702</v>
      </c>
      <c r="G37" s="21" t="s">
        <v>694</v>
      </c>
    </row>
    <row r="38" spans="1:7" ht="15.75" x14ac:dyDescent="0.25">
      <c r="A38" s="27" t="s">
        <v>850</v>
      </c>
      <c r="B38" s="4" t="str">
        <f>CONCATENATE(VLOOKUP(D38,[1]Längenschlüssel!$E$3:$G$104,3,0),VLOOKUP(E38,[1]Längenschlüssel!$A$3:$B$170,2,0))</f>
        <v>6FX8002-2DC30-1AF0</v>
      </c>
      <c r="C38" s="4" t="str">
        <f>CONCATENATE(VLOOKUP(D38,[1]Längenschlüssel!$E$3:$F$104,2,0),VLOOKUP(E38,[1]Längenschlüssel!$A$3:$C$131,3,0))</f>
        <v>62.02091.00050</v>
      </c>
      <c r="D38" s="35" t="s">
        <v>135</v>
      </c>
      <c r="E38" s="7">
        <v>5</v>
      </c>
      <c r="F38" s="21" t="s">
        <v>823</v>
      </c>
      <c r="G38" s="21" t="s">
        <v>824</v>
      </c>
    </row>
    <row r="39" spans="1:7" ht="15.75" customHeight="1" x14ac:dyDescent="0.25">
      <c r="A39" s="58"/>
      <c r="B39" s="59"/>
      <c r="C39" s="60"/>
      <c r="D39" s="61"/>
      <c r="E39" s="62"/>
      <c r="F39" s="63"/>
      <c r="G39" s="64"/>
    </row>
    <row r="40" spans="1:7" ht="38.25" x14ac:dyDescent="0.25">
      <c r="A40" s="25" t="s">
        <v>744</v>
      </c>
      <c r="B40" s="1"/>
      <c r="C40" s="2"/>
      <c r="D40" s="35"/>
      <c r="E40" s="7"/>
      <c r="F40" s="2"/>
      <c r="G40" s="2"/>
    </row>
    <row r="41" spans="1:7" ht="15.75" x14ac:dyDescent="0.25">
      <c r="A41" s="23" t="s">
        <v>860</v>
      </c>
      <c r="B41" s="4" t="str">
        <f>CONCATENATE(VLOOKUP(D41,Längenschlüssel!$E$3:$G$104,3,0),VLOOKUP(E41,Längenschlüssel!$A$3:$B$170,2,0))</f>
        <v>6FX8002-5DS56-1AE0</v>
      </c>
      <c r="C41" s="4" t="str">
        <f>CONCATENATE(VLOOKUP(D41,Längenschlüssel!$E$3:$F$104,2,0),VLOOKUP(E41,Längenschlüssel!$A$3:$C$131,3,0))</f>
        <v>62.02061.20040</v>
      </c>
      <c r="D41" s="35" t="s">
        <v>148</v>
      </c>
      <c r="E41" s="7">
        <v>4</v>
      </c>
      <c r="F41" s="30" t="s">
        <v>756</v>
      </c>
      <c r="G41" s="30" t="s">
        <v>825</v>
      </c>
    </row>
    <row r="42" spans="1:7" ht="15.75" x14ac:dyDescent="0.25">
      <c r="A42" s="27" t="s">
        <v>862</v>
      </c>
      <c r="B42" s="4" t="str">
        <f>CONCATENATE(VLOOKUP(D42,Längenschlüssel!$E$3:$G$104,3,0),VLOOKUP(E42,Längenschlüssel!$A$3:$B$170,2,0))</f>
        <v>6FX8002-2DC30-1AE5</v>
      </c>
      <c r="C42" s="4" t="str">
        <f>CONCATENATE(VLOOKUP(D42,Längenschlüssel!$E$3:$F$104,2,0),VLOOKUP(E42,Längenschlüssel!$A$3:$C$131,3,0))</f>
        <v>62.02091.00045</v>
      </c>
      <c r="D42" s="35" t="s">
        <v>135</v>
      </c>
      <c r="E42" s="7">
        <v>4.5</v>
      </c>
      <c r="F42" s="30" t="s">
        <v>757</v>
      </c>
      <c r="G42" s="30" t="s">
        <v>758</v>
      </c>
    </row>
    <row r="43" spans="1:7" ht="15.75" x14ac:dyDescent="0.25">
      <c r="A43" s="27" t="s">
        <v>861</v>
      </c>
      <c r="B43" s="4" t="str">
        <f>CONCATENATE(VLOOKUP(D43,Längenschlüssel!$E$3:$G$104,3,0),VLOOKUP(E43,Längenschlüssel!$A$3:$B$170,2,0))</f>
        <v>6FX8002-2DC30-1AE5</v>
      </c>
      <c r="C43" s="4" t="str">
        <f>CONCATENATE(VLOOKUP(D43,Längenschlüssel!$E$3:$F$104,2,0),VLOOKUP(E43,Längenschlüssel!$A$3:$C$131,3,0))</f>
        <v>62.02091.00045</v>
      </c>
      <c r="D43" s="35" t="s">
        <v>135</v>
      </c>
      <c r="E43" s="7">
        <v>4.5</v>
      </c>
      <c r="F43" s="30" t="s">
        <v>759</v>
      </c>
      <c r="G43" s="31" t="s">
        <v>865</v>
      </c>
    </row>
    <row r="44" spans="1:7" ht="15.75" x14ac:dyDescent="0.25">
      <c r="A44" s="27" t="s">
        <v>863</v>
      </c>
      <c r="B44" s="4" t="str">
        <f>CONCATENATE(VLOOKUP(D44,Längenschlüssel!$E$3:$G$104,3,0),VLOOKUP(E44,Längenschlüssel!$A$3:$B$170,2,0))</f>
        <v>6FX8002-2DC34-1AD0</v>
      </c>
      <c r="C44" s="4" t="str">
        <f>CONCATENATE(VLOOKUP(D44,Längenschlüssel!$E$3:$F$104,2,0),VLOOKUP(E44,Längenschlüssel!$A$3:$C$131,3,0))</f>
        <v>62.02091.10030</v>
      </c>
      <c r="D44" s="35" t="s">
        <v>136</v>
      </c>
      <c r="E44" s="7">
        <v>3</v>
      </c>
      <c r="F44" s="30" t="s">
        <v>864</v>
      </c>
      <c r="G44" s="30" t="s">
        <v>866</v>
      </c>
    </row>
    <row r="45" spans="1:7" ht="15.75" x14ac:dyDescent="0.25">
      <c r="A45" s="26"/>
      <c r="B45" s="10"/>
      <c r="C45" s="11"/>
      <c r="D45" s="37"/>
      <c r="E45" s="33"/>
      <c r="F45" s="11"/>
      <c r="G45" s="11"/>
    </row>
    <row r="46" spans="1:7" ht="38.25" x14ac:dyDescent="0.25">
      <c r="A46" s="25" t="s">
        <v>745</v>
      </c>
      <c r="B46" s="1"/>
      <c r="C46" s="2"/>
      <c r="D46" s="35"/>
      <c r="E46" s="7"/>
      <c r="F46" s="2"/>
      <c r="G46" s="2"/>
    </row>
    <row r="47" spans="1:7" ht="15.75" x14ac:dyDescent="0.25">
      <c r="A47" s="23" t="s">
        <v>881</v>
      </c>
      <c r="B47" s="4" t="str">
        <f>CONCATENATE(VLOOKUP(D47,Längenschlüssel!$E$3:$G$104,3,0),VLOOKUP(E47,Längenschlüssel!$A$3:$B$170,2,0))</f>
        <v>6FX8002-5CS56-1BA0</v>
      </c>
      <c r="C47" s="4" t="str">
        <f>CONCATENATE(VLOOKUP(D47,Längenschlüssel!$E$3:$F$104,2,0),VLOOKUP(E47,Längenschlüssel!$A$3:$C$131,3,0))</f>
        <v>62.02060.20100</v>
      </c>
      <c r="D47" s="35" t="s">
        <v>230</v>
      </c>
      <c r="E47" s="7">
        <v>10</v>
      </c>
      <c r="F47" s="73" t="s">
        <v>760</v>
      </c>
      <c r="G47" s="73" t="s">
        <v>761</v>
      </c>
    </row>
    <row r="48" spans="1:7" ht="15.75" x14ac:dyDescent="0.25">
      <c r="A48" s="27" t="s">
        <v>883</v>
      </c>
      <c r="B48" s="4" t="str">
        <f>CONCATENATE(VLOOKUP(D48,Längenschlüssel!$E$3:$G$104,3,0),VLOOKUP(E48,Längenschlüssel!$A$3:$B$170,2,0))</f>
        <v>6FX8002-2DC10-1BB0</v>
      </c>
      <c r="C48" s="4" t="str">
        <f>CONCATENATE(VLOOKUP(D48,Längenschlüssel!$E$3:$F$104,2,0),VLOOKUP(E48,Längenschlüssel!$A$3:$C$131,3,0))</f>
        <v>62.02090.00110</v>
      </c>
      <c r="D48" s="35" t="s">
        <v>134</v>
      </c>
      <c r="E48" s="7">
        <v>11</v>
      </c>
      <c r="F48" s="73" t="s">
        <v>762</v>
      </c>
      <c r="G48" s="73" t="s">
        <v>763</v>
      </c>
    </row>
    <row r="49" spans="1:7" ht="15.75" x14ac:dyDescent="0.25">
      <c r="A49" s="27" t="s">
        <v>884</v>
      </c>
      <c r="B49" s="4" t="str">
        <f>CONCATENATE(VLOOKUP(D49,Längenschlüssel!$E$3:$G$104,3,0),VLOOKUP(E49,Längenschlüssel!$A$3:$B$170,2,0))</f>
        <v>6FX8002-2DC38-1AD0</v>
      </c>
      <c r="C49" s="4" t="str">
        <f>CONCATENATE(VLOOKUP(D49,Längenschlüssel!$E$3:$F$104,2,0),VLOOKUP(E49,Längenschlüssel!$A$3:$C$131,3,0))</f>
        <v>62.02091.30030</v>
      </c>
      <c r="D49" s="35" t="s">
        <v>138</v>
      </c>
      <c r="E49" s="7">
        <v>3</v>
      </c>
      <c r="F49" s="21" t="s">
        <v>886</v>
      </c>
      <c r="G49" s="21" t="s">
        <v>887</v>
      </c>
    </row>
    <row r="50" spans="1:7" ht="15.75" x14ac:dyDescent="0.25">
      <c r="A50" s="27" t="s">
        <v>861</v>
      </c>
      <c r="B50" s="4" t="str">
        <f>CONCATENATE(VLOOKUP(D50,Längenschlüssel!$E$3:$G$104,3,0),VLOOKUP(E50,Längenschlüssel!$A$3:$B$170,2,0))</f>
        <v>6FX8002-2DC30-1AF0</v>
      </c>
      <c r="C50" s="4" t="str">
        <f>CONCATENATE(VLOOKUP(D50,Längenschlüssel!$E$3:$F$104,2,0),VLOOKUP(E50,Längenschlüssel!$A$3:$C$131,3,0))</f>
        <v>62.02091.00050</v>
      </c>
      <c r="D50" s="35" t="s">
        <v>135</v>
      </c>
      <c r="E50" s="7">
        <v>5</v>
      </c>
      <c r="F50" s="21" t="s">
        <v>764</v>
      </c>
      <c r="G50" s="21" t="s">
        <v>885</v>
      </c>
    </row>
    <row r="51" spans="1:7" ht="15.75" x14ac:dyDescent="0.25">
      <c r="A51" s="26"/>
      <c r="B51" s="10"/>
      <c r="C51" s="11"/>
      <c r="D51" s="37"/>
      <c r="E51" s="33"/>
      <c r="F51" s="11"/>
      <c r="G51" s="11"/>
    </row>
    <row r="52" spans="1:7" ht="38.25" x14ac:dyDescent="0.25">
      <c r="A52" s="25" t="s">
        <v>747</v>
      </c>
      <c r="B52" s="1"/>
      <c r="C52" s="2"/>
      <c r="D52" s="35"/>
      <c r="E52" s="7"/>
      <c r="F52" s="2"/>
      <c r="G52" s="2"/>
    </row>
    <row r="53" spans="1:7" ht="15.75" x14ac:dyDescent="0.25">
      <c r="A53" s="23" t="s">
        <v>888</v>
      </c>
      <c r="B53" s="4" t="str">
        <f>CONCATENATE(VLOOKUP(D53,Längenschlüssel!$E$3:$G$104,3,0),VLOOKUP(E53,Längenschlüssel!$A$3:$B$170,2,0))</f>
        <v>6FX8002-5DA15-1AG0</v>
      </c>
      <c r="C53" s="4" t="str">
        <f>CONCATENATE(VLOOKUP(D53,Längenschlüssel!$E$3:$F$104,2,0),VLOOKUP(E53,Längenschlüssel!$A$3:$C$131,3,0))</f>
        <v>62.02053.10060</v>
      </c>
      <c r="D53" s="35" t="s">
        <v>143</v>
      </c>
      <c r="E53" s="7">
        <v>6</v>
      </c>
      <c r="F53" s="30" t="s">
        <v>890</v>
      </c>
      <c r="G53" s="30" t="s">
        <v>894</v>
      </c>
    </row>
    <row r="54" spans="1:7" ht="15.75" x14ac:dyDescent="0.25">
      <c r="A54" s="23" t="s">
        <v>860</v>
      </c>
      <c r="B54" s="4" t="str">
        <f>CONCATENATE(VLOOKUP(D54,Längenschlüssel!$E$3:$G$104,3,0),VLOOKUP(E54,Längenschlüssel!$A$3:$B$170,2,0))</f>
        <v>6FX8002-5DS16-1AE0</v>
      </c>
      <c r="C54" s="4" t="str">
        <f>CONCATENATE(VLOOKUP(D54,Längenschlüssel!$E$3:$F$104,2,0),VLOOKUP(E54,Längenschlüssel!$A$3:$C$131,3,0))</f>
        <v>62.02053.20040</v>
      </c>
      <c r="D54" s="35" t="s">
        <v>146</v>
      </c>
      <c r="E54" s="7">
        <v>4</v>
      </c>
      <c r="F54" s="30" t="s">
        <v>765</v>
      </c>
      <c r="G54" s="30" t="s">
        <v>889</v>
      </c>
    </row>
    <row r="55" spans="1:7" ht="15.75" x14ac:dyDescent="0.25">
      <c r="A55" s="27" t="s">
        <v>891</v>
      </c>
      <c r="B55" s="4" t="str">
        <f>CONCATENATE(VLOOKUP(D55,Längenschlüssel!$E$3:$G$104,3,0),VLOOKUP(E55,Längenschlüssel!$A$3:$B$170,2,0))</f>
        <v>6FX8002-2CA34-1AG0</v>
      </c>
      <c r="C55" s="4" t="str">
        <f>CONCATENATE(VLOOKUP(D55,Längenschlüssel!$E$3:$F$104,2,0),VLOOKUP(E55,Längenschlüssel!$A$3:$C$131,3,0))</f>
        <v>62.02093.10060</v>
      </c>
      <c r="D55" s="35" t="s">
        <v>282</v>
      </c>
      <c r="E55" s="7">
        <v>6</v>
      </c>
      <c r="F55" s="30" t="s">
        <v>893</v>
      </c>
      <c r="G55" s="30" t="s">
        <v>904</v>
      </c>
    </row>
    <row r="56" spans="1:7" ht="15.75" x14ac:dyDescent="0.25">
      <c r="A56" s="27" t="s">
        <v>862</v>
      </c>
      <c r="B56" s="4" t="str">
        <f>CONCATENATE(VLOOKUP(D56,Längenschlüssel!$E$3:$G$104,3,0),VLOOKUP(E56,Längenschlüssel!$A$3:$B$170,2,0))</f>
        <v>6FX8002-2CA31-1AE0</v>
      </c>
      <c r="C56" s="4" t="str">
        <f>CONCATENATE(VLOOKUP(D56,Längenschlüssel!$E$3:$F$104,2,0),VLOOKUP(E56,Längenschlüssel!$A$3:$C$131,3,0))</f>
        <v>62.02093.00040</v>
      </c>
      <c r="D56" s="35" t="s">
        <v>280</v>
      </c>
      <c r="E56" s="7">
        <v>4</v>
      </c>
      <c r="F56" s="30" t="s">
        <v>903</v>
      </c>
      <c r="G56" s="30" t="s">
        <v>892</v>
      </c>
    </row>
    <row r="57" spans="1:7" ht="15.75" x14ac:dyDescent="0.25">
      <c r="A57" s="27" t="s">
        <v>7</v>
      </c>
      <c r="B57" s="4" t="str">
        <f>CONCATENATE(VLOOKUP(D57,Längenschlüssel!$E$3:$G$104,3,0),VLOOKUP(E57,Längenschlüssel!$A$3:$B$170,2,0))</f>
        <v>6FX8002-2DC34-1AD0</v>
      </c>
      <c r="C57" s="4" t="str">
        <f>CONCATENATE(VLOOKUP(D57,Längenschlüssel!$E$3:$F$104,2,0),VLOOKUP(E57,Längenschlüssel!$A$3:$C$131,3,0))</f>
        <v>62.02091.10030</v>
      </c>
      <c r="D57" s="35" t="s">
        <v>136</v>
      </c>
      <c r="E57" s="7">
        <v>3</v>
      </c>
      <c r="F57" s="30" t="s">
        <v>899</v>
      </c>
      <c r="G57" s="30" t="s">
        <v>900</v>
      </c>
    </row>
    <row r="58" spans="1:7" ht="15.75" x14ac:dyDescent="0.25">
      <c r="A58" s="27" t="s">
        <v>7</v>
      </c>
      <c r="B58" s="4" t="str">
        <f>CONCATENATE(VLOOKUP(D58,Längenschlüssel!$E$3:$G$104,3,0),VLOOKUP(E58,Längenschlüssel!$A$3:$B$170,2,0))</f>
        <v>6FX8002-2DC34-1AF0</v>
      </c>
      <c r="C58" s="4" t="str">
        <f>CONCATENATE(VLOOKUP(D58,Längenschlüssel!$E$3:$F$104,2,0),VLOOKUP(E58,Längenschlüssel!$A$3:$C$131,3,0))</f>
        <v>62.02091.10050</v>
      </c>
      <c r="D58" s="35" t="s">
        <v>136</v>
      </c>
      <c r="E58" s="7">
        <v>5</v>
      </c>
      <c r="F58" s="31" t="s">
        <v>897</v>
      </c>
      <c r="G58" s="30" t="s">
        <v>898</v>
      </c>
    </row>
    <row r="59" spans="1:7" ht="15.75" x14ac:dyDescent="0.25">
      <c r="A59" s="27" t="s">
        <v>7</v>
      </c>
      <c r="B59" s="4" t="str">
        <f>CONCATENATE(VLOOKUP(D59,Längenschlüssel!$E$3:$G$104,3,0),VLOOKUP(E59,Längenschlüssel!$A$3:$B$170,2,0))</f>
        <v>6FX8002-2DC30-1AE5</v>
      </c>
      <c r="C59" s="4" t="str">
        <f>CONCATENATE(VLOOKUP(D59,Längenschlüssel!$E$3:$F$104,2,0),VLOOKUP(E59,Längenschlüssel!$A$3:$C$131,3,0))</f>
        <v>62.02091.00045</v>
      </c>
      <c r="D59" s="35" t="s">
        <v>135</v>
      </c>
      <c r="E59" s="7">
        <v>4.5</v>
      </c>
      <c r="F59" s="30" t="s">
        <v>895</v>
      </c>
      <c r="G59" s="31" t="s">
        <v>896</v>
      </c>
    </row>
    <row r="60" spans="1:7" ht="15.75" x14ac:dyDescent="0.25">
      <c r="A60" s="26"/>
      <c r="B60" s="10"/>
      <c r="C60" s="11"/>
      <c r="D60" s="37"/>
      <c r="E60" s="33"/>
      <c r="F60" s="11"/>
      <c r="G60" s="11"/>
    </row>
    <row r="61" spans="1:7" ht="38.25" x14ac:dyDescent="0.25">
      <c r="A61" s="25" t="s">
        <v>746</v>
      </c>
      <c r="B61" s="1"/>
      <c r="C61" s="2"/>
      <c r="D61" s="35"/>
      <c r="E61" s="7"/>
      <c r="F61" s="2"/>
      <c r="G61" s="2"/>
    </row>
    <row r="62" spans="1:7" ht="15.75" x14ac:dyDescent="0.25">
      <c r="A62" s="23" t="s">
        <v>881</v>
      </c>
      <c r="B62" s="4" t="str">
        <f>CONCATENATE(VLOOKUP(D62,Längenschlüssel!$E$3:$G$104,3,0),VLOOKUP(E62,Längenschlüssel!$A$3:$B$170,2,0))</f>
        <v>6FX8002-5CS36-1AH0</v>
      </c>
      <c r="C62" s="4" t="str">
        <f>CONCATENATE(VLOOKUP(D62,Längenschlüssel!$E$3:$F$104,2,0),VLOOKUP(E62,Längenschlüssel!$A$3:$C$131,3,0))</f>
        <v>62.02056.20070</v>
      </c>
      <c r="D62" s="35" t="s">
        <v>141</v>
      </c>
      <c r="E62" s="7">
        <v>7</v>
      </c>
      <c r="F62" s="73" t="s">
        <v>766</v>
      </c>
      <c r="G62" s="73" t="s">
        <v>767</v>
      </c>
    </row>
    <row r="63" spans="1:7" ht="15.75" x14ac:dyDescent="0.25">
      <c r="A63" s="27" t="s">
        <v>883</v>
      </c>
      <c r="B63" s="4" t="str">
        <f>CONCATENATE(VLOOKUP(D63,Längenschlüssel!$E$3:$G$104,3,0),VLOOKUP(E63,Längenschlüssel!$A$3:$B$170,2,0))</f>
        <v>6FX8002-2CA31-1AJ0</v>
      </c>
      <c r="C63" s="4" t="str">
        <f>CONCATENATE(VLOOKUP(D63,Längenschlüssel!$E$3:$F$104,2,0),VLOOKUP(E63,Längenschlüssel!$A$3:$C$131,3,0))</f>
        <v>62.02093.00080</v>
      </c>
      <c r="D63" s="35" t="s">
        <v>280</v>
      </c>
      <c r="E63" s="7">
        <v>8</v>
      </c>
      <c r="F63" s="73" t="s">
        <v>901</v>
      </c>
      <c r="G63" s="73" t="s">
        <v>902</v>
      </c>
    </row>
    <row r="64" spans="1:7" ht="15.75" x14ac:dyDescent="0.25">
      <c r="A64" s="27" t="s">
        <v>909</v>
      </c>
      <c r="B64" s="4" t="str">
        <f>CONCATENATE(VLOOKUP(D64,Längenschlüssel!$E$3:$G$104,3,0),VLOOKUP(E64,Längenschlüssel!$A$3:$B$170,2,0))</f>
        <v>6FX8002-2DC34-1AF0</v>
      </c>
      <c r="C64" s="4" t="str">
        <f>CONCATENATE(VLOOKUP(D64,Längenschlüssel!$E$3:$F$104,2,0),VLOOKUP(E64,Längenschlüssel!$A$3:$C$131,3,0))</f>
        <v>62.02091.10050</v>
      </c>
      <c r="D64" s="35" t="s">
        <v>136</v>
      </c>
      <c r="E64" s="7">
        <v>5</v>
      </c>
      <c r="F64" s="73" t="s">
        <v>907</v>
      </c>
      <c r="G64" s="73" t="s">
        <v>908</v>
      </c>
    </row>
    <row r="65" spans="1:7" ht="15.75" x14ac:dyDescent="0.25">
      <c r="A65" s="27" t="s">
        <v>861</v>
      </c>
      <c r="B65" s="4" t="str">
        <f>CONCATENATE(VLOOKUP(D65,Längenschlüssel!$E$3:$G$104,3,0),VLOOKUP(E65,Längenschlüssel!$A$3:$B$170,2,0))</f>
        <v>6FX8002-2DC30-1AE5</v>
      </c>
      <c r="C65" s="4" t="str">
        <f>CONCATENATE(VLOOKUP(D65,Längenschlüssel!$E$3:$F$104,2,0),VLOOKUP(E65,Längenschlüssel!$A$3:$C$131,3,0))</f>
        <v>62.02091.00045</v>
      </c>
      <c r="D65" s="35" t="s">
        <v>135</v>
      </c>
      <c r="E65" s="7">
        <v>4.5</v>
      </c>
      <c r="F65" s="21" t="s">
        <v>905</v>
      </c>
      <c r="G65" s="21" t="s">
        <v>906</v>
      </c>
    </row>
    <row r="66" spans="1:7" ht="15.75" x14ac:dyDescent="0.25">
      <c r="A66" s="26"/>
      <c r="B66" s="10"/>
      <c r="C66" s="11"/>
      <c r="D66" s="37"/>
      <c r="E66" s="33"/>
      <c r="F66" s="11"/>
      <c r="G66" s="11"/>
    </row>
    <row r="67" spans="1:7" ht="27" x14ac:dyDescent="0.25">
      <c r="A67" s="25" t="s">
        <v>749</v>
      </c>
      <c r="B67" s="1"/>
      <c r="C67" s="2"/>
      <c r="D67" s="35"/>
      <c r="E67" s="7"/>
      <c r="F67" s="2"/>
      <c r="G67" s="2"/>
    </row>
    <row r="68" spans="1:7" ht="15.75" x14ac:dyDescent="0.25">
      <c r="A68" s="23" t="s">
        <v>5</v>
      </c>
      <c r="B68" s="4" t="str">
        <f>CONCATENATE(VLOOKUP(D68,Längenschlüssel!$E$3:$G$104,3,0),VLOOKUP(E68,Längenschlüssel!$A$3:$B$170,2,0))</f>
        <v>6FX8002-5DS56-1AK0</v>
      </c>
      <c r="C68" s="4" t="str">
        <f>CONCATENATE(VLOOKUP(D68,Längenschlüssel!$E$3:$F$104,2,0),VLOOKUP(E68,Längenschlüssel!$A$3:$C$131,3,0))</f>
        <v>62.02061.20090</v>
      </c>
      <c r="D68" s="35" t="s">
        <v>148</v>
      </c>
      <c r="E68" s="7">
        <v>9</v>
      </c>
      <c r="F68" s="30" t="s">
        <v>777</v>
      </c>
      <c r="G68" s="31" t="s">
        <v>778</v>
      </c>
    </row>
    <row r="69" spans="1:7" ht="15.75" x14ac:dyDescent="0.25">
      <c r="A69" s="27" t="s">
        <v>6</v>
      </c>
      <c r="B69" s="4" t="str">
        <f>CONCATENATE(VLOOKUP(D69,Längenschlüssel!$E$3:$G$104,3,0),VLOOKUP(E69,Längenschlüssel!$A$3:$B$170,2,0))</f>
        <v>6FX8002-2DC10-1AK0</v>
      </c>
      <c r="C69" s="4" t="str">
        <f>CONCATENATE(VLOOKUP(D69,Längenschlüssel!$E$3:$F$104,2,0),VLOOKUP(E69,Längenschlüssel!$A$3:$C$131,3,0))</f>
        <v>62.02090.00090</v>
      </c>
      <c r="D69" s="35" t="s">
        <v>134</v>
      </c>
      <c r="E69" s="7">
        <v>9</v>
      </c>
      <c r="F69" s="30" t="s">
        <v>779</v>
      </c>
      <c r="G69" s="31" t="s">
        <v>780</v>
      </c>
    </row>
    <row r="70" spans="1:7" ht="15.75" x14ac:dyDescent="0.25">
      <c r="A70" s="26"/>
      <c r="B70" s="10"/>
      <c r="C70" s="11"/>
      <c r="D70" s="37"/>
      <c r="E70" s="33"/>
      <c r="F70" s="11"/>
      <c r="G70" s="11"/>
    </row>
    <row r="71" spans="1:7" ht="27" x14ac:dyDescent="0.25">
      <c r="A71" s="74" t="s">
        <v>748</v>
      </c>
      <c r="B71" s="1"/>
      <c r="C71" s="2"/>
      <c r="D71" s="35"/>
      <c r="E71" s="7"/>
      <c r="F71" s="2"/>
      <c r="G71" s="2"/>
    </row>
    <row r="72" spans="1:7" ht="15.75" x14ac:dyDescent="0.25">
      <c r="A72" s="23" t="s">
        <v>5</v>
      </c>
      <c r="B72" s="4" t="str">
        <f>CONCATENATE(VLOOKUP(D72,Längenschlüssel!$E$3:$G$104,3,0),VLOOKUP(E72,Längenschlüssel!$A$3:$B$170,2,0))</f>
        <v>6FX8002-5CS06-1AK0</v>
      </c>
      <c r="C72" s="4" t="str">
        <f>CONCATENATE(VLOOKUP(D72,Längenschlüssel!$E$3:$F$104,2,0),VLOOKUP(E72,Längenschlüssel!$A$3:$C$131,3,0))</f>
        <v>62.02050.20090</v>
      </c>
      <c r="D72" s="35" t="s">
        <v>139</v>
      </c>
      <c r="E72" s="7">
        <v>9</v>
      </c>
      <c r="F72" s="30" t="s">
        <v>755</v>
      </c>
      <c r="G72" s="31" t="s">
        <v>768</v>
      </c>
    </row>
    <row r="73" spans="1:7" ht="15.75" x14ac:dyDescent="0.25">
      <c r="A73" s="27" t="s">
        <v>6</v>
      </c>
      <c r="B73" s="4" t="str">
        <f>CONCATENATE(VLOOKUP(D73,Längenschlüssel!$E$3:$G$104,3,0),VLOOKUP(E73,Längenschlüssel!$A$3:$B$170,2,0))</f>
        <v>6FX8002-2DC10-1AK0</v>
      </c>
      <c r="C73" s="4" t="str">
        <f>CONCATENATE(VLOOKUP(D73,Längenschlüssel!$E$3:$F$104,2,0),VLOOKUP(E73,Längenschlüssel!$A$3:$C$131,3,0))</f>
        <v>62.02090.00090</v>
      </c>
      <c r="D73" s="35" t="s">
        <v>134</v>
      </c>
      <c r="E73" s="7">
        <v>9</v>
      </c>
      <c r="F73" s="30" t="s">
        <v>769</v>
      </c>
      <c r="G73" s="31" t="s">
        <v>770</v>
      </c>
    </row>
    <row r="74" spans="1:7" x14ac:dyDescent="0.25">
      <c r="A74" s="26"/>
      <c r="B74" s="10"/>
      <c r="C74" s="11"/>
      <c r="D74" s="38"/>
      <c r="E74" s="33"/>
      <c r="F74" s="11"/>
      <c r="G74" s="11"/>
    </row>
    <row r="75" spans="1:7" ht="42" x14ac:dyDescent="0.25">
      <c r="A75" s="25" t="s">
        <v>792</v>
      </c>
      <c r="B75" s="1"/>
      <c r="C75" s="2"/>
      <c r="D75" s="35"/>
      <c r="E75" s="7"/>
      <c r="F75" s="2"/>
      <c r="G75" s="2"/>
    </row>
    <row r="76" spans="1:7" ht="15.75" x14ac:dyDescent="0.25">
      <c r="A76" s="2" t="s">
        <v>5</v>
      </c>
      <c r="B76" s="4" t="str">
        <f>CONCATENATE(VLOOKUP(D76,Längenschlüssel!$E$3:$G$104,3,0),VLOOKUP(E76,Längenschlüssel!$A$3:$B$170,2,0))</f>
        <v>6FX8002-5CS06-1AK0</v>
      </c>
      <c r="C76" s="4" t="str">
        <f>CONCATENATE(VLOOKUP(D76,Längenschlüssel!$E$3:$F$104,2,0),VLOOKUP(E76,Längenschlüssel!$A$3:$C$131,3,0))</f>
        <v>62.02050.20090</v>
      </c>
      <c r="D76" s="35" t="s">
        <v>139</v>
      </c>
      <c r="E76" s="7">
        <v>9</v>
      </c>
      <c r="F76" s="30" t="s">
        <v>783</v>
      </c>
      <c r="G76" s="30" t="s">
        <v>784</v>
      </c>
    </row>
    <row r="77" spans="1:7" ht="15.75" x14ac:dyDescent="0.25">
      <c r="A77" s="27" t="s">
        <v>6</v>
      </c>
      <c r="B77" s="4" t="str">
        <f>CONCATENATE(VLOOKUP(D77,Längenschlüssel!$E$3:$G$104,3,0),VLOOKUP(E77,Längenschlüssel!$A$3:$B$170,2,0))</f>
        <v>6FX8002-2DC10-1BA5</v>
      </c>
      <c r="C77" s="4" t="str">
        <f>CONCATENATE(VLOOKUP(D77,Längenschlüssel!$E$3:$F$104,2,0),VLOOKUP(E77,Längenschlüssel!$A$3:$C$131,3,0))</f>
        <v>62.02090.00105</v>
      </c>
      <c r="D77" s="35" t="s">
        <v>134</v>
      </c>
      <c r="E77" s="7">
        <v>10.5</v>
      </c>
      <c r="F77" s="30" t="s">
        <v>785</v>
      </c>
      <c r="G77" s="30" t="s">
        <v>786</v>
      </c>
    </row>
    <row r="78" spans="1:7" ht="15.75" x14ac:dyDescent="0.25">
      <c r="A78" s="26"/>
      <c r="B78" s="10"/>
      <c r="C78" s="11"/>
      <c r="D78" s="37"/>
      <c r="E78" s="33"/>
      <c r="F78" s="11"/>
      <c r="G78" s="11"/>
    </row>
    <row r="79" spans="1:7" ht="42" x14ac:dyDescent="0.25">
      <c r="A79" s="25" t="s">
        <v>793</v>
      </c>
      <c r="B79" s="1"/>
      <c r="C79" s="2"/>
      <c r="D79" s="35"/>
      <c r="E79" s="7"/>
      <c r="F79" s="2"/>
      <c r="G79" s="2"/>
    </row>
    <row r="80" spans="1:7" ht="15.75" x14ac:dyDescent="0.25">
      <c r="A80" s="2" t="s">
        <v>5</v>
      </c>
      <c r="B80" s="4" t="str">
        <f>CONCATENATE(VLOOKUP(D80,Längenschlüssel!$E$3:$G$104,3,0),VLOOKUP(E80,Längenschlüssel!$A$3:$B$170,2,0))</f>
        <v>6FX8002-5CS06-1AK0</v>
      </c>
      <c r="C80" s="4" t="str">
        <f>CONCATENATE(VLOOKUP(D80,Längenschlüssel!$E$3:$F$104,2,0),VLOOKUP(E80,Längenschlüssel!$A$3:$C$131,3,0))</f>
        <v>62.02050.20090</v>
      </c>
      <c r="D80" s="35" t="s">
        <v>139</v>
      </c>
      <c r="E80" s="7">
        <v>9</v>
      </c>
      <c r="F80" s="30" t="s">
        <v>787</v>
      </c>
      <c r="G80" s="30" t="s">
        <v>788</v>
      </c>
    </row>
    <row r="81" spans="1:7" ht="15.75" x14ac:dyDescent="0.25">
      <c r="A81" s="27" t="s">
        <v>6</v>
      </c>
      <c r="B81" s="4" t="str">
        <f>CONCATENATE(VLOOKUP(D81,Längenschlüssel!$E$3:$G$104,3,0),VLOOKUP(E81,Längenschlüssel!$A$3:$B$170,2,0))</f>
        <v>6FX8002-2DC10-1BA5</v>
      </c>
      <c r="C81" s="4" t="str">
        <f>CONCATENATE(VLOOKUP(D81,Längenschlüssel!$E$3:$F$104,2,0),VLOOKUP(E81,Längenschlüssel!$A$3:$C$131,3,0))</f>
        <v>62.02090.00105</v>
      </c>
      <c r="D81" s="35" t="s">
        <v>134</v>
      </c>
      <c r="E81" s="7">
        <v>10.5</v>
      </c>
      <c r="F81" s="30" t="s">
        <v>789</v>
      </c>
      <c r="G81" s="30" t="s">
        <v>790</v>
      </c>
    </row>
    <row r="82" spans="1:7" ht="15.75" x14ac:dyDescent="0.25">
      <c r="A82" s="26"/>
      <c r="B82" s="10"/>
      <c r="C82" s="11"/>
      <c r="D82" s="37"/>
      <c r="E82" s="33"/>
      <c r="F82" s="11"/>
      <c r="G82" s="11"/>
    </row>
    <row r="83" spans="1:7" ht="42" x14ac:dyDescent="0.25">
      <c r="A83" s="25" t="s">
        <v>740</v>
      </c>
      <c r="B83" s="1"/>
      <c r="C83" s="2"/>
      <c r="D83" s="35"/>
      <c r="E83" s="7"/>
      <c r="F83" s="2"/>
      <c r="G83" s="2"/>
    </row>
    <row r="84" spans="1:7" ht="15.75" x14ac:dyDescent="0.25">
      <c r="A84" s="2" t="s">
        <v>5</v>
      </c>
      <c r="B84" s="4" t="str">
        <f>CONCATENATE(VLOOKUP(D84,Längenschlüssel!$E$3:$G$104,3,0),VLOOKUP(E84,Längenschlüssel!$A$3:$B$170,2,0))</f>
        <v>6FX8002-5CS06-1AK0</v>
      </c>
      <c r="C84" s="4" t="str">
        <f>CONCATENATE(VLOOKUP(D84,Längenschlüssel!$E$3:$F$104,2,0),VLOOKUP(E84,Längenschlüssel!$A$3:$C$131,3,0))</f>
        <v>62.02050.20090</v>
      </c>
      <c r="D84" s="35" t="s">
        <v>139</v>
      </c>
      <c r="E84" s="7">
        <v>9</v>
      </c>
      <c r="F84" s="30" t="s">
        <v>791</v>
      </c>
      <c r="G84" s="30" t="s">
        <v>795</v>
      </c>
    </row>
    <row r="85" spans="1:7" ht="15.75" x14ac:dyDescent="0.25">
      <c r="A85" s="27" t="s">
        <v>6</v>
      </c>
      <c r="B85" s="4" t="str">
        <f>CONCATENATE(VLOOKUP(D85,Längenschlüssel!$E$3:$G$104,3,0),VLOOKUP(E85,Längenschlüssel!$A$3:$B$170,2,0))</f>
        <v>6FX8002-2DC10-1BA5</v>
      </c>
      <c r="C85" s="4" t="str">
        <f>CONCATENATE(VLOOKUP(D85,Längenschlüssel!$E$3:$F$104,2,0),VLOOKUP(E85,Längenschlüssel!$A$3:$C$131,3,0))</f>
        <v>62.02090.00105</v>
      </c>
      <c r="D85" s="35" t="s">
        <v>134</v>
      </c>
      <c r="E85" s="7">
        <v>10.5</v>
      </c>
      <c r="F85" s="30" t="s">
        <v>794</v>
      </c>
      <c r="G85" s="30" t="s">
        <v>796</v>
      </c>
    </row>
    <row r="86" spans="1:7" ht="15.75" x14ac:dyDescent="0.25">
      <c r="A86" s="26"/>
      <c r="B86" s="10"/>
      <c r="C86" s="11"/>
      <c r="D86" s="37"/>
      <c r="E86" s="33"/>
      <c r="F86" s="11"/>
      <c r="G86" s="11"/>
    </row>
    <row r="87" spans="1:7" ht="27" x14ac:dyDescent="0.25">
      <c r="A87" s="25" t="s">
        <v>741</v>
      </c>
      <c r="B87" s="12"/>
      <c r="C87" s="2"/>
      <c r="D87" s="35"/>
      <c r="E87" s="7"/>
      <c r="F87" s="2"/>
      <c r="G87" s="2"/>
    </row>
    <row r="88" spans="1:7" ht="15.75" x14ac:dyDescent="0.25">
      <c r="A88" s="2" t="s">
        <v>5</v>
      </c>
      <c r="B88" s="4" t="str">
        <f>CONCATENATE(VLOOKUP(D88,Längenschlüssel!$E$3:$G$104,3,0),VLOOKUP(E88,Längenschlüssel!$A$3:$B$170,2,0))</f>
        <v>6FX8002-5DS06-1BC0</v>
      </c>
      <c r="C88" s="4" t="str">
        <f>CONCATENATE(VLOOKUP(D88,Längenschlüssel!$E$3:$F$104,2,0),VLOOKUP(E88,Längenschlüssel!$A$3:$C$131,3,0))</f>
        <v>62.02051.20120</v>
      </c>
      <c r="D88" s="35" t="s">
        <v>145</v>
      </c>
      <c r="E88" s="7">
        <v>12</v>
      </c>
      <c r="F88" s="30" t="s">
        <v>781</v>
      </c>
      <c r="G88" s="30" t="s">
        <v>742</v>
      </c>
    </row>
    <row r="89" spans="1:7" ht="15.75" x14ac:dyDescent="0.25">
      <c r="A89" s="27" t="s">
        <v>6</v>
      </c>
      <c r="B89" s="4" t="str">
        <f>CONCATENATE(VLOOKUP(D89,Längenschlüssel!$E$3:$G$104,3,0),VLOOKUP(E89,Längenschlüssel!$A$3:$B$170,2,0))</f>
        <v>6FX8002-2DC10-1BD5</v>
      </c>
      <c r="C89" s="4" t="str">
        <f>CONCATENATE(VLOOKUP(D89,Längenschlüssel!$E$3:$F$104,2,0),VLOOKUP(E89,Längenschlüssel!$A$3:$C$131,3,0))</f>
        <v>62.02090.00135</v>
      </c>
      <c r="D89" s="35" t="s">
        <v>134</v>
      </c>
      <c r="E89" s="7">
        <v>13.5</v>
      </c>
      <c r="F89" s="30" t="s">
        <v>782</v>
      </c>
      <c r="G89" s="30" t="s">
        <v>743</v>
      </c>
    </row>
    <row r="90" spans="1:7" ht="15.75" x14ac:dyDescent="0.25">
      <c r="A90" s="26"/>
      <c r="B90" s="10"/>
      <c r="C90" s="11"/>
      <c r="D90" s="37"/>
      <c r="E90" s="33"/>
      <c r="F90" s="11"/>
      <c r="G90" s="11"/>
    </row>
  </sheetData>
  <mergeCells count="19">
    <mergeCell ref="B16:B17"/>
    <mergeCell ref="C16:C17"/>
    <mergeCell ref="D16:E17"/>
    <mergeCell ref="D18:D23"/>
    <mergeCell ref="E18:E25"/>
    <mergeCell ref="D24:D25"/>
    <mergeCell ref="B28:B29"/>
    <mergeCell ref="C28:C29"/>
    <mergeCell ref="D28:E29"/>
    <mergeCell ref="D30:D35"/>
    <mergeCell ref="E30:E37"/>
    <mergeCell ref="D36:D37"/>
    <mergeCell ref="D3:E4"/>
    <mergeCell ref="A2:G2"/>
    <mergeCell ref="B3:B4"/>
    <mergeCell ref="C3:C4"/>
    <mergeCell ref="D5:D10"/>
    <mergeCell ref="E5:E12"/>
    <mergeCell ref="D11:D12"/>
  </mergeCells>
  <pageMargins left="0.70866141732283472" right="0.70866141732283472" top="0.59055118110236227" bottom="0.59055118110236227" header="0.31496062992125984" footer="0.31496062992125984"/>
  <pageSetup paperSize="9" scale="50" fitToHeight="0" orientation="portrait" r:id="rId1"/>
  <headerFooter>
    <oddFooter>&amp;L&amp;"-,Fett"&amp;12NILES-SIMMONS&amp;"-,Standard"&amp;11
&amp;8Bearb.: 
Stand: &amp;D
&amp;F
&amp;C&amp;"-,Fett"&amp;12 48.333.93.20121&amp;"-,Standard"&amp;11
&amp;"-,Fett"&amp;10Kabelsatz Maschine
 333.121
&amp;R&amp;10&amp;P(&amp;N)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AC9169D-58E7-4A0D-ACDD-885F1226800B}">
          <x14:formula1>
            <xm:f>Längenschlüssel!$E$3:$E$97</xm:f>
          </x14:formula1>
          <xm:sqref>D84:D85 D76:D77 D80:D81 D88:D89 D41:D44 D72:D73 D47:D50 D53:D59 D68:D69 D62:D65</xm:sqref>
        </x14:dataValidation>
        <x14:dataValidation type="list" allowBlank="1" showInputMessage="1" showErrorMessage="1" xr:uid="{C6436510-33C9-4A8A-ABB9-BE9FCCE659F0}">
          <x14:formula1>
            <xm:f>Längenschlüssel!$E$3:$E$99</xm:f>
          </x14:formula1>
          <xm:sqref>D13:D14</xm:sqref>
        </x14:dataValidation>
        <x14:dataValidation type="list" allowBlank="1" showInputMessage="1" showErrorMessage="1" xr:uid="{F0177599-B42F-4FAA-9CD8-AE144B9B50CF}">
          <x14:formula1>
            <xm:f>Längenschlüssel!$M$3:$M$11</xm:f>
          </x14:formula1>
          <xm:sqref>D5 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8600C-04A0-451E-A8A6-C9DBB9911699}">
  <sheetPr>
    <pageSetUpPr fitToPage="1"/>
  </sheetPr>
  <dimension ref="A1:G31"/>
  <sheetViews>
    <sheetView view="pageLayout" topLeftCell="A8" zoomScaleNormal="100" workbookViewId="0">
      <selection activeCell="F20" sqref="F20"/>
    </sheetView>
  </sheetViews>
  <sheetFormatPr baseColWidth="10" defaultRowHeight="15.75" x14ac:dyDescent="0.25"/>
  <cols>
    <col min="1" max="1" width="53.140625" style="6" customWidth="1"/>
    <col min="2" max="2" width="22.5703125" customWidth="1"/>
    <col min="3" max="3" width="15.140625" style="6" customWidth="1"/>
    <col min="4" max="4" width="11.5703125" style="41" bestFit="1" customWidth="1"/>
    <col min="5" max="5" width="9.7109375" style="9" bestFit="1" customWidth="1"/>
    <col min="6" max="7" width="28.42578125" style="6" customWidth="1"/>
  </cols>
  <sheetData>
    <row r="1" spans="1:7" ht="45.75" thickBot="1" x14ac:dyDescent="0.3">
      <c r="A1" s="24" t="s">
        <v>4</v>
      </c>
      <c r="B1" s="18" t="s">
        <v>0</v>
      </c>
      <c r="C1" s="17" t="s">
        <v>1</v>
      </c>
      <c r="D1" s="36" t="s">
        <v>131</v>
      </c>
      <c r="E1" s="19" t="s">
        <v>10</v>
      </c>
      <c r="F1" s="28" t="s">
        <v>3</v>
      </c>
      <c r="G1" s="29" t="s">
        <v>2</v>
      </c>
    </row>
    <row r="2" spans="1:7" x14ac:dyDescent="0.3">
      <c r="A2" s="83" t="s">
        <v>16</v>
      </c>
      <c r="B2" s="95"/>
      <c r="C2" s="95"/>
      <c r="D2" s="95"/>
      <c r="E2" s="95"/>
      <c r="F2" s="95"/>
      <c r="G2" s="95"/>
    </row>
    <row r="3" spans="1:7" ht="51.75" x14ac:dyDescent="0.25">
      <c r="A3" s="56" t="s">
        <v>624</v>
      </c>
      <c r="B3" s="85" t="s">
        <v>535</v>
      </c>
      <c r="C3" s="87" t="s">
        <v>597</v>
      </c>
      <c r="D3" s="89"/>
      <c r="E3" s="96" t="s">
        <v>598</v>
      </c>
      <c r="F3" s="65" t="s">
        <v>622</v>
      </c>
      <c r="G3" s="66" t="str">
        <f>VLOOKUP(D5,'Single Tec'!$A$27:$C$249,2,0)</f>
        <v>Single Tec Buchse 25 mm² mit Überwurfmutter
62.07002.00234 &amp; 62.07002.00231</v>
      </c>
    </row>
    <row r="4" spans="1:7" ht="31.5" x14ac:dyDescent="0.25">
      <c r="A4" s="56" t="s">
        <v>621</v>
      </c>
      <c r="B4" s="86"/>
      <c r="C4" s="88"/>
      <c r="D4" s="91"/>
      <c r="E4" s="97"/>
      <c r="F4" s="65" t="s">
        <v>623</v>
      </c>
      <c r="G4" s="66" t="s">
        <v>599</v>
      </c>
    </row>
    <row r="5" spans="1:7" x14ac:dyDescent="0.25">
      <c r="A5" s="2" t="s">
        <v>912</v>
      </c>
      <c r="B5" s="52" t="str">
        <f>VLOOKUP($D$5,Längenschlüssel!$M$3:$O$15,2,0)</f>
        <v>IGUS  ;CF310.250.01UL</v>
      </c>
      <c r="C5" s="4" t="str">
        <f>VLOOKUP($D$5,Längenschlüssel!$M$3:$O$15,3,0)</f>
        <v>62.02005.00071</v>
      </c>
      <c r="D5" s="89" t="s">
        <v>307</v>
      </c>
      <c r="E5" s="15">
        <v>3.8</v>
      </c>
      <c r="F5" s="30" t="s">
        <v>724</v>
      </c>
      <c r="G5" s="30" t="s">
        <v>725</v>
      </c>
    </row>
    <row r="6" spans="1:7" x14ac:dyDescent="0.25">
      <c r="A6" s="2" t="s">
        <v>913</v>
      </c>
      <c r="B6" s="52" t="str">
        <f>VLOOKUP($D$5,Längenschlüssel!$M$3:$O$15,2,0)</f>
        <v>IGUS  ;CF310.250.01UL</v>
      </c>
      <c r="C6" s="4" t="str">
        <f>VLOOKUP($D$5,Längenschlüssel!$M$3:$O$15,3,0)</f>
        <v>62.02005.00071</v>
      </c>
      <c r="D6" s="90"/>
      <c r="E6" s="15">
        <v>3.8</v>
      </c>
      <c r="F6" s="30" t="s">
        <v>726</v>
      </c>
      <c r="G6" s="30" t="s">
        <v>727</v>
      </c>
    </row>
    <row r="7" spans="1:7" x14ac:dyDescent="0.25">
      <c r="A7" s="2" t="s">
        <v>914</v>
      </c>
      <c r="B7" s="52" t="str">
        <f>VLOOKUP($D$5,Längenschlüssel!$M$3:$O$15,2,0)</f>
        <v>IGUS  ;CF310.250.01UL</v>
      </c>
      <c r="C7" s="4" t="str">
        <f>VLOOKUP($D$5,Längenschlüssel!$M$3:$O$15,3,0)</f>
        <v>62.02005.00071</v>
      </c>
      <c r="D7" s="91"/>
      <c r="E7" s="15">
        <v>3.8</v>
      </c>
      <c r="F7" s="30" t="s">
        <v>728</v>
      </c>
      <c r="G7" s="30" t="s">
        <v>729</v>
      </c>
    </row>
    <row r="8" spans="1:7" ht="30" x14ac:dyDescent="0.25">
      <c r="A8" s="22" t="s">
        <v>915</v>
      </c>
      <c r="B8" s="53" t="str">
        <f>VLOOKUP(D8,Längenschlüssel!$M$3:$O$15,2,0)</f>
        <v xml:space="preserve">IGUS  ;CFPE.160.01 </v>
      </c>
      <c r="C8" s="4" t="str">
        <f>VLOOKUP(D8,Längenschlüssel!$M$3:$O$15,3,0)</f>
        <v>62.02005.00069</v>
      </c>
      <c r="D8" s="35" t="s">
        <v>313</v>
      </c>
      <c r="E8" s="15">
        <v>3.8</v>
      </c>
      <c r="F8" s="30" t="s">
        <v>730</v>
      </c>
      <c r="G8" s="30" t="s">
        <v>731</v>
      </c>
    </row>
    <row r="9" spans="1:7" x14ac:dyDescent="0.25">
      <c r="A9" s="44" t="s">
        <v>916</v>
      </c>
      <c r="B9" s="4" t="str">
        <f>CONCATENATE(VLOOKUP(D9,Längenschlüssel!$E$3:$G$104,3,0),VLOOKUP(E9,Längenschlüssel!$A$3:$B$170,2,0))</f>
        <v>6FX8002-2DC20-1AC0</v>
      </c>
      <c r="C9" s="4" t="str">
        <f>CONCATENATE(VLOOKUP(D9,Längenschlüssel!$E$3:$F$104,2,0),VLOOKUP(E9,Längenschlüssel!$A$3:$C$131,3,0))</f>
        <v>62.02090.10020</v>
      </c>
      <c r="D9" s="35" t="s">
        <v>133</v>
      </c>
      <c r="E9" s="7">
        <v>2</v>
      </c>
      <c r="F9" s="30" t="s">
        <v>732</v>
      </c>
      <c r="G9" s="30" t="s">
        <v>733</v>
      </c>
    </row>
    <row r="10" spans="1:7" x14ac:dyDescent="0.25">
      <c r="A10" s="44" t="s">
        <v>592</v>
      </c>
      <c r="B10" s="4" t="str">
        <f>CONCATENATE(VLOOKUP(D10,Längenschlüssel!$E$3:$G$104,3,0),VLOOKUP(E10,Längenschlüssel!$A$3:$B$170,2,0))</f>
        <v>6FX8002-2CB54-1AE0</v>
      </c>
      <c r="C10" s="4" t="str">
        <f>CONCATENATE(VLOOKUP(D10,Längenschlüssel!$E$3:$F$104,2,0),VLOOKUP(E10,Längenschlüssel!$A$3:$C$131,3,0))</f>
        <v>62.02095.10040</v>
      </c>
      <c r="D10" s="35" t="s">
        <v>289</v>
      </c>
      <c r="E10" s="7">
        <v>4</v>
      </c>
      <c r="F10" s="30" t="s">
        <v>775</v>
      </c>
      <c r="G10" s="30" t="s">
        <v>776</v>
      </c>
    </row>
    <row r="11" spans="1:7" x14ac:dyDescent="0.25">
      <c r="A11" s="4" t="s">
        <v>860</v>
      </c>
      <c r="B11" s="4" t="str">
        <f>CONCATENATE(VLOOKUP(D11,Längenschlüssel!$E$3:$G$104,3,0),VLOOKUP(E11,Längenschlüssel!$A$3:$B$170,2,0))</f>
        <v>6FX8002-5DG33-1AG0</v>
      </c>
      <c r="C11" s="4" t="str">
        <f>CONCATENATE(VLOOKUP(D11,Längenschlüssel!$E$3:$F$104,2,0),VLOOKUP(E11,Längenschlüssel!$A$3:$C$131,3,0))</f>
        <v>62.02075.00060</v>
      </c>
      <c r="D11" s="35" t="s">
        <v>159</v>
      </c>
      <c r="E11" s="78">
        <v>6</v>
      </c>
      <c r="F11" s="30" t="s">
        <v>910</v>
      </c>
      <c r="G11" s="30" t="s">
        <v>911</v>
      </c>
    </row>
    <row r="12" spans="1:7" x14ac:dyDescent="0.25">
      <c r="A12" s="26"/>
      <c r="B12" s="10"/>
      <c r="C12" s="11"/>
      <c r="D12" s="40"/>
      <c r="E12" s="8"/>
      <c r="F12" s="11"/>
      <c r="G12" s="11"/>
    </row>
    <row r="13" spans="1:7" ht="38.25" x14ac:dyDescent="0.25">
      <c r="A13" s="25" t="s">
        <v>12</v>
      </c>
      <c r="B13" s="1"/>
      <c r="C13" s="2"/>
      <c r="D13" s="35"/>
      <c r="E13" s="7"/>
      <c r="F13" s="2"/>
      <c r="G13" s="2"/>
    </row>
    <row r="14" spans="1:7" x14ac:dyDescent="0.25">
      <c r="A14" s="2" t="s">
        <v>917</v>
      </c>
      <c r="B14" s="4" t="str">
        <f>CONCATENATE(VLOOKUP(D14,Längenschlüssel!$E$3:$G$104,3,0),VLOOKUP(E14,Längenschlüssel!$A$3:$B$170,2,0))</f>
        <v>6FX8002-5CA15-1AD8</v>
      </c>
      <c r="C14" s="4" t="str">
        <f>CONCATENATE(VLOOKUP(D14,Längenschlüssel!$E$3:$F$104,2,0),VLOOKUP(E14,Längenschlüssel!$A$3:$C$131,3,0))</f>
        <v>62.02052.10038</v>
      </c>
      <c r="D14" s="35" t="s">
        <v>163</v>
      </c>
      <c r="E14" s="7">
        <v>3.8</v>
      </c>
      <c r="F14" s="21" t="s">
        <v>828</v>
      </c>
      <c r="G14" s="21" t="s">
        <v>829</v>
      </c>
    </row>
    <row r="15" spans="1:7" x14ac:dyDescent="0.25">
      <c r="A15" s="2" t="s">
        <v>860</v>
      </c>
      <c r="B15" s="4" t="str">
        <f>CONCATENATE(VLOOKUP(D15,Längenschlüssel!$E$3:$G$104,3,0),VLOOKUP(E15,Längenschlüssel!$A$3:$B$170,2,0))</f>
        <v>6FX8002-5CS16-1AG0</v>
      </c>
      <c r="C15" s="4" t="str">
        <f>CONCATENATE(VLOOKUP(D15,Längenschlüssel!$E$3:$F$104,2,0),VLOOKUP(E15,Längenschlüssel!$A$3:$C$131,3,0))</f>
        <v>62.02052.20060</v>
      </c>
      <c r="D15" s="35" t="s">
        <v>140</v>
      </c>
      <c r="E15" s="7">
        <v>6</v>
      </c>
      <c r="F15" s="21" t="s">
        <v>826</v>
      </c>
      <c r="G15" s="21" t="s">
        <v>827</v>
      </c>
    </row>
    <row r="16" spans="1:7" x14ac:dyDescent="0.25">
      <c r="A16" s="27" t="s">
        <v>918</v>
      </c>
      <c r="B16" s="4" t="str">
        <f>CONCATENATE(VLOOKUP(D16,Längenschlüssel!$E$3:$G$104,3,0),VLOOKUP(E16,Längenschlüssel!$A$3:$B$170,2,0))</f>
        <v>6FX8002-2DC20-1AB0</v>
      </c>
      <c r="C16" s="4" t="str">
        <f>CONCATENATE(VLOOKUP(D16,Längenschlüssel!$E$3:$F$104,2,0),VLOOKUP(E16,Längenschlüssel!$A$3:$C$131,3,0))</f>
        <v>62.02090.10010</v>
      </c>
      <c r="D16" s="35" t="s">
        <v>133</v>
      </c>
      <c r="E16" s="7">
        <v>1</v>
      </c>
      <c r="F16" s="21" t="s">
        <v>771</v>
      </c>
      <c r="G16" s="21" t="s">
        <v>772</v>
      </c>
    </row>
    <row r="17" spans="1:7" x14ac:dyDescent="0.25">
      <c r="A17" s="27" t="s">
        <v>920</v>
      </c>
      <c r="B17" s="4" t="str">
        <f>CONCATENATE(VLOOKUP(D17,Längenschlüssel!$E$3:$G$104,3,0),VLOOKUP(E17,Längenschlüssel!$A$3:$B$170,2,0))</f>
        <v>6FX8002-2DC36-1AE5</v>
      </c>
      <c r="C17" s="4" t="str">
        <f>CONCATENATE(VLOOKUP(D17,Längenschlüssel!$E$3:$F$104,2,0),VLOOKUP(E17,Längenschlüssel!$A$3:$C$131,3,0))</f>
        <v>62.02091.20045</v>
      </c>
      <c r="D17" s="35" t="s">
        <v>137</v>
      </c>
      <c r="E17" s="7">
        <v>4.5</v>
      </c>
      <c r="F17" s="21" t="s">
        <v>734</v>
      </c>
      <c r="G17" s="21" t="s">
        <v>773</v>
      </c>
    </row>
    <row r="18" spans="1:7" x14ac:dyDescent="0.25">
      <c r="A18" s="27" t="s">
        <v>919</v>
      </c>
      <c r="B18" s="4" t="str">
        <f>CONCATENATE(VLOOKUP(D18,Längenschlüssel!$E$3:$G$104,3,0),VLOOKUP(E18,Längenschlüssel!$A$3:$B$170,2,0))</f>
        <v>6FX8002-2AD04-1AE5</v>
      </c>
      <c r="C18" s="4" t="str">
        <f>CONCATENATE(VLOOKUP(D18,Längenschlüssel!$E$3:$F$104,2,0),VLOOKUP(E18,Längenschlüssel!$A$3:$C$131,3,0))</f>
        <v>62.02096.10045</v>
      </c>
      <c r="D18" s="35" t="s">
        <v>293</v>
      </c>
      <c r="E18" s="7">
        <v>4.5</v>
      </c>
      <c r="F18" s="21" t="s">
        <v>735</v>
      </c>
      <c r="G18" s="21" t="s">
        <v>774</v>
      </c>
    </row>
    <row r="19" spans="1:7" x14ac:dyDescent="0.25">
      <c r="A19" s="26"/>
      <c r="B19" s="10"/>
      <c r="C19" s="11"/>
      <c r="D19" s="40"/>
      <c r="E19" s="8"/>
      <c r="F19" s="11"/>
      <c r="G19" s="11"/>
    </row>
    <row r="20" spans="1:7" ht="56.25" x14ac:dyDescent="0.25">
      <c r="A20" s="25" t="s">
        <v>13</v>
      </c>
      <c r="B20" s="1"/>
      <c r="C20" s="2"/>
      <c r="D20" s="35"/>
      <c r="E20" s="7"/>
      <c r="F20" s="72"/>
      <c r="G20" s="72"/>
    </row>
    <row r="21" spans="1:7" x14ac:dyDescent="0.25">
      <c r="A21" s="2" t="s">
        <v>867</v>
      </c>
      <c r="B21" s="4" t="str">
        <f>CONCATENATE(VLOOKUP(D21,Längenschlüssel!$E$3:$G$104,3,0),VLOOKUP(E21,Längenschlüssel!$A$3:$B$170,2,0))</f>
        <v>6FX8002-5DG31-1AE0</v>
      </c>
      <c r="C21" s="4"/>
      <c r="D21" s="35" t="s">
        <v>604</v>
      </c>
      <c r="E21" s="7">
        <v>4</v>
      </c>
      <c r="F21" s="21" t="s">
        <v>869</v>
      </c>
      <c r="G21" s="21" t="s">
        <v>882</v>
      </c>
    </row>
    <row r="22" spans="1:7" x14ac:dyDescent="0.25">
      <c r="A22" s="2" t="s">
        <v>860</v>
      </c>
      <c r="B22" s="4" t="str">
        <f>CONCATENATE(VLOOKUP(D22,Längenschlüssel!$E$3:$G$104,3,0),VLOOKUP(E22,Längenschlüssel!$A$3:$B$170,2,0))</f>
        <v>6FX8002-5DS16-1AE0</v>
      </c>
      <c r="C22" s="4" t="str">
        <f>CONCATENATE(VLOOKUP(D22,Längenschlüssel!$E$3:$F$104,2,0),VLOOKUP(E22,Längenschlüssel!$A$3:$C$131,3,0))</f>
        <v>62.02053.20040</v>
      </c>
      <c r="D22" s="35" t="s">
        <v>146</v>
      </c>
      <c r="E22" s="7">
        <v>4</v>
      </c>
      <c r="F22" s="21" t="s">
        <v>736</v>
      </c>
      <c r="G22" s="21" t="s">
        <v>868</v>
      </c>
    </row>
    <row r="23" spans="1:7" x14ac:dyDescent="0.25">
      <c r="A23" s="27" t="s">
        <v>870</v>
      </c>
      <c r="B23" s="4" t="str">
        <f>CONCATENATE(VLOOKUP(D23,Längenschlüssel!$E$3:$G$104,3,0),VLOOKUP(E23,Längenschlüssel!$A$3:$B$170,2,0))</f>
        <v>6FX8002-2DC38-1AA5</v>
      </c>
      <c r="C23" s="4" t="str">
        <f>CONCATENATE(VLOOKUP(D23,Längenschlüssel!$E$3:$F$104,2,0),VLOOKUP(E23,Längenschlüssel!$A$3:$C$131,3,0))</f>
        <v>62.02091.30005</v>
      </c>
      <c r="D23" s="35" t="s">
        <v>138</v>
      </c>
      <c r="E23" s="7">
        <v>0.5</v>
      </c>
      <c r="F23" s="21" t="s">
        <v>872</v>
      </c>
      <c r="G23" s="21" t="s">
        <v>873</v>
      </c>
    </row>
    <row r="24" spans="1:7" x14ac:dyDescent="0.25">
      <c r="A24" s="27" t="s">
        <v>871</v>
      </c>
      <c r="B24" s="4" t="str">
        <f>CONCATENATE(VLOOKUP(D24,Längenschlüssel!$E$3:$G$104,3,0),VLOOKUP(E24,Längenschlüssel!$A$3:$B$170,2,0))</f>
        <v>6FX8002-2DC30-1AE5</v>
      </c>
      <c r="C24" s="4" t="str">
        <f>CONCATENATE(VLOOKUP(D24,Längenschlüssel!$E$3:$F$104,2,0),VLOOKUP(E24,Längenschlüssel!$A$3:$C$131,3,0))</f>
        <v>62.02091.00045</v>
      </c>
      <c r="D24" s="35" t="s">
        <v>135</v>
      </c>
      <c r="E24" s="7">
        <v>4.5</v>
      </c>
      <c r="F24" s="21" t="s">
        <v>737</v>
      </c>
      <c r="G24" s="21" t="s">
        <v>874</v>
      </c>
    </row>
    <row r="25" spans="1:7" x14ac:dyDescent="0.25">
      <c r="A25" s="27" t="s">
        <v>875</v>
      </c>
      <c r="B25" s="4" t="str">
        <f>CONCATENATE(VLOOKUP(D25,Längenschlüssel!$E$3:$G$104,3,0),VLOOKUP(E25,Längenschlüssel!$A$3:$B$170,2,0))</f>
        <v>6FX8002-2DC36-1AE5</v>
      </c>
      <c r="C25" s="4" t="str">
        <f>CONCATENATE(VLOOKUP(D25,Längenschlüssel!$E$3:$F$104,2,0),VLOOKUP(E25,Längenschlüssel!$A$3:$C$131,3,0))</f>
        <v>62.02091.20045</v>
      </c>
      <c r="D25" s="35" t="s">
        <v>137</v>
      </c>
      <c r="E25" s="7">
        <v>4.5</v>
      </c>
      <c r="F25" s="21" t="s">
        <v>738</v>
      </c>
      <c r="G25" s="21" t="s">
        <v>754</v>
      </c>
    </row>
    <row r="26" spans="1:7" x14ac:dyDescent="0.25">
      <c r="A26" s="26"/>
      <c r="B26" s="10"/>
      <c r="C26" s="11"/>
      <c r="D26" s="40"/>
      <c r="E26" s="8"/>
      <c r="F26" s="11"/>
      <c r="G26" s="11"/>
    </row>
    <row r="27" spans="1:7" x14ac:dyDescent="0.25">
      <c r="A27" s="25" t="s">
        <v>17</v>
      </c>
      <c r="B27" s="1"/>
      <c r="C27" s="2"/>
      <c r="D27" s="35"/>
      <c r="E27" s="7"/>
      <c r="F27" s="2"/>
      <c r="G27" s="2"/>
    </row>
    <row r="28" spans="1:7" x14ac:dyDescent="0.25">
      <c r="A28" s="27" t="s">
        <v>876</v>
      </c>
      <c r="B28" s="4" t="str">
        <f>CONCATENATE(VLOOKUP(D28,Längenschlüssel!$E$3:$G$104,3,0),VLOOKUP(E28,Längenschlüssel!$A$3:$B$170,2,0))</f>
        <v>6FX8002-2DC38-1AG0</v>
      </c>
      <c r="C28" s="4" t="str">
        <f>CONCATENATE(VLOOKUP(D28,Längenschlüssel!$E$3:$F$104,2,0),VLOOKUP(E28,Längenschlüssel!$A$3:$C$131,3,0))</f>
        <v>62.02091.30060</v>
      </c>
      <c r="D28" s="35" t="s">
        <v>138</v>
      </c>
      <c r="E28" s="7">
        <v>6</v>
      </c>
      <c r="F28" s="30" t="s">
        <v>879</v>
      </c>
      <c r="G28" s="30" t="s">
        <v>880</v>
      </c>
    </row>
    <row r="29" spans="1:7" x14ac:dyDescent="0.25">
      <c r="A29" s="27" t="s">
        <v>877</v>
      </c>
      <c r="B29" s="4" t="str">
        <f>CONCATENATE(VLOOKUP(D29,Längenschlüssel!$E$3:$G$104,3,0),VLOOKUP(E29,Längenschlüssel!$A$3:$B$170,2,0))</f>
        <v>6FX8002-2DC30-1AG0</v>
      </c>
      <c r="C29" s="4" t="str">
        <f>CONCATENATE(VLOOKUP(D29,Längenschlüssel!$E$3:$F$104,2,0),VLOOKUP(E29,Längenschlüssel!$A$3:$C$131,3,0))</f>
        <v>62.02091.00060</v>
      </c>
      <c r="D29" s="35" t="s">
        <v>135</v>
      </c>
      <c r="E29" s="7">
        <v>6</v>
      </c>
      <c r="F29" s="30" t="s">
        <v>739</v>
      </c>
      <c r="G29" s="30" t="s">
        <v>878</v>
      </c>
    </row>
    <row r="30" spans="1:7" x14ac:dyDescent="0.25">
      <c r="A30" s="23"/>
      <c r="B30" s="3"/>
      <c r="C30" s="2"/>
      <c r="D30" s="35"/>
      <c r="E30" s="7"/>
      <c r="F30" s="32"/>
      <c r="G30" s="32"/>
    </row>
    <row r="31" spans="1:7" x14ac:dyDescent="0.25">
      <c r="A31" s="26"/>
      <c r="B31" s="10"/>
      <c r="C31" s="11"/>
      <c r="D31" s="40"/>
      <c r="E31" s="8"/>
      <c r="F31" s="11"/>
      <c r="G31" s="11"/>
    </row>
  </sheetData>
  <mergeCells count="6">
    <mergeCell ref="D5:D7"/>
    <mergeCell ref="A2:G2"/>
    <mergeCell ref="B3:B4"/>
    <mergeCell ref="C3:C4"/>
    <mergeCell ref="D3:D4"/>
    <mergeCell ref="E3:E4"/>
  </mergeCells>
  <pageMargins left="0.70866141732283472" right="0.70866141732283472" top="0.78740157480314965" bottom="0.98425196850393704" header="0.31496062992125984" footer="0.31496062992125984"/>
  <pageSetup paperSize="9" scale="51" fitToHeight="0" orientation="portrait" r:id="rId1"/>
  <headerFooter>
    <oddFooter>&amp;L&amp;"-,Fett"&amp;12NILES-SIMMONS&amp;"-,Standard"&amp;8
Bearb.: 
Stand: &amp;D
&amp;F&amp;11
&amp;C&amp;"-,Fett"&amp;12 48.333.93.20121&amp;11
&amp;10Kabelsatz Maschine; Fräskopf
 333.121&amp;R&amp;10&amp;P(&amp;N)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897176E-10AC-4C94-A351-83E9A5B04019}">
          <x14:formula1>
            <xm:f>Längenschlüssel!$M$3:$M$11</xm:f>
          </x14:formula1>
          <xm:sqref>D5:D10</xm:sqref>
        </x14:dataValidation>
        <x14:dataValidation type="list" allowBlank="1" showInputMessage="1" showErrorMessage="1" xr:uid="{2678F06F-ECC3-46C6-974B-B521AE5FCB51}">
          <x14:formula1>
            <xm:f>Längenschlüssel!$E$3:$E$97</xm:f>
          </x14:formula1>
          <xm:sqref>D28:D29 D14:D18 D21:D25 D9:D11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8E49-B604-4B76-83DE-FB0EBAA32517}">
  <sheetPr>
    <pageSetUpPr fitToPage="1"/>
  </sheetPr>
  <dimension ref="A1:G26"/>
  <sheetViews>
    <sheetView view="pageLayout" zoomScaleNormal="100" workbookViewId="0">
      <selection activeCell="C29" sqref="C29"/>
    </sheetView>
  </sheetViews>
  <sheetFormatPr baseColWidth="10" defaultRowHeight="15.75" x14ac:dyDescent="0.25"/>
  <cols>
    <col min="1" max="1" width="48" style="6" bestFit="1" customWidth="1"/>
    <col min="2" max="2" width="22" bestFit="1" customWidth="1"/>
    <col min="3" max="3" width="16.85546875" style="6" customWidth="1"/>
    <col min="4" max="4" width="11.85546875" style="43" bestFit="1" customWidth="1"/>
    <col min="5" max="5" width="9.7109375" style="9" bestFit="1" customWidth="1"/>
    <col min="6" max="7" width="28.7109375" style="6" bestFit="1" customWidth="1"/>
  </cols>
  <sheetData>
    <row r="1" spans="1:7" ht="45.75" thickBot="1" x14ac:dyDescent="0.3">
      <c r="A1" s="24" t="s">
        <v>4</v>
      </c>
      <c r="B1" s="18" t="s">
        <v>0</v>
      </c>
      <c r="C1" s="17" t="s">
        <v>1</v>
      </c>
      <c r="D1" s="36" t="s">
        <v>131</v>
      </c>
      <c r="E1" s="19" t="s">
        <v>10</v>
      </c>
      <c r="F1" s="28" t="s">
        <v>3</v>
      </c>
      <c r="G1" s="29" t="s">
        <v>2</v>
      </c>
    </row>
    <row r="2" spans="1:7" x14ac:dyDescent="0.3">
      <c r="A2" s="83" t="s">
        <v>8</v>
      </c>
      <c r="B2" s="84"/>
      <c r="C2" s="84"/>
      <c r="D2" s="84"/>
      <c r="E2" s="84"/>
      <c r="F2" s="84"/>
      <c r="G2" s="84"/>
    </row>
    <row r="3" spans="1:7" ht="39.75" x14ac:dyDescent="0.25">
      <c r="A3" s="25" t="s">
        <v>593</v>
      </c>
      <c r="B3" s="5"/>
      <c r="C3" s="2"/>
      <c r="D3" s="42"/>
      <c r="E3" s="7"/>
      <c r="F3" s="2"/>
      <c r="G3" s="2"/>
    </row>
    <row r="4" spans="1:7" x14ac:dyDescent="0.25">
      <c r="A4" s="25" t="s">
        <v>14</v>
      </c>
      <c r="B4" s="5"/>
      <c r="C4" s="2"/>
      <c r="D4" s="42"/>
      <c r="E4" s="7"/>
      <c r="F4" s="2"/>
      <c r="G4" s="2"/>
    </row>
    <row r="5" spans="1:7" x14ac:dyDescent="0.25">
      <c r="A5" s="23" t="s">
        <v>923</v>
      </c>
      <c r="B5" s="4" t="str">
        <f>CONCATENATE(VLOOKUP(D5,Längenschlüssel!$E$3:$G$104,3,0),VLOOKUP(E5,Längenschlüssel!$A$3:$B$170,2,0))</f>
        <v>6FX8002-5DA15-1AH0</v>
      </c>
      <c r="C5" s="4" t="str">
        <f>CONCATENATE(VLOOKUP(D5,Längenschlüssel!$E$3:$F$104,2,0),VLOOKUP(E5,Längenschlüssel!$A$3:$C$131,3,0))</f>
        <v>62.02053.10070</v>
      </c>
      <c r="D5" s="35" t="s">
        <v>143</v>
      </c>
      <c r="E5" s="7">
        <v>7</v>
      </c>
      <c r="F5" s="30" t="s">
        <v>924</v>
      </c>
      <c r="G5" s="30" t="s">
        <v>797</v>
      </c>
    </row>
    <row r="6" spans="1:7" x14ac:dyDescent="0.25">
      <c r="A6" s="23" t="s">
        <v>921</v>
      </c>
      <c r="B6" s="4" t="str">
        <f>CONCATENATE(VLOOKUP(D6,Längenschlüssel!$E$3:$G$104,3,0),VLOOKUP(E6,Längenschlüssel!$A$3:$B$170,2,0))</f>
        <v>6FX8002-5DS16-1AK5</v>
      </c>
      <c r="C6" s="4" t="str">
        <f>CONCATENATE(VLOOKUP(D6,Längenschlüssel!$E$3:$F$104,2,0),VLOOKUP(E6,Längenschlüssel!$A$3:$C$131,3,0))</f>
        <v>62.02053.20095</v>
      </c>
      <c r="D6" s="35" t="s">
        <v>146</v>
      </c>
      <c r="E6" s="7">
        <v>9.5</v>
      </c>
      <c r="F6" s="30" t="s">
        <v>594</v>
      </c>
      <c r="G6" s="30" t="s">
        <v>922</v>
      </c>
    </row>
    <row r="7" spans="1:7" x14ac:dyDescent="0.25">
      <c r="A7" s="27" t="s">
        <v>925</v>
      </c>
      <c r="B7" s="4" t="str">
        <f>CONCATENATE(VLOOKUP(D7,Längenschlüssel!$E$3:$G$104,3,0),VLOOKUP(E7,Längenschlüssel!$A$3:$B$170,2,0))</f>
        <v>6FX8002-2DC20-1AB0</v>
      </c>
      <c r="C7" s="4" t="str">
        <f>CONCATENATE(VLOOKUP(D7,Längenschlüssel!$E$3:$F$104,2,0),VLOOKUP(E7,Längenschlüssel!$A$3:$C$131,3,0))</f>
        <v>62.02090.10010</v>
      </c>
      <c r="D7" s="35" t="s">
        <v>133</v>
      </c>
      <c r="E7" s="7">
        <v>1</v>
      </c>
      <c r="F7" s="30" t="s">
        <v>709</v>
      </c>
      <c r="G7" s="30" t="s">
        <v>710</v>
      </c>
    </row>
    <row r="8" spans="1:7" x14ac:dyDescent="0.25">
      <c r="A8" s="26"/>
      <c r="B8" s="10"/>
      <c r="C8" s="11"/>
      <c r="D8" s="40"/>
      <c r="E8" s="8"/>
      <c r="F8" s="11"/>
      <c r="G8" s="11"/>
    </row>
    <row r="9" spans="1:7" ht="27" x14ac:dyDescent="0.25">
      <c r="A9" s="25" t="s">
        <v>11</v>
      </c>
      <c r="B9" s="1"/>
      <c r="C9" s="2"/>
      <c r="D9" s="42"/>
      <c r="E9" s="7"/>
      <c r="F9" s="2"/>
      <c r="G9" s="2"/>
    </row>
    <row r="10" spans="1:7" x14ac:dyDescent="0.25">
      <c r="A10" s="23" t="s">
        <v>923</v>
      </c>
      <c r="B10" s="4" t="str">
        <f>CONCATENATE(VLOOKUP(D10,Längenschlüssel!$E$3:$G$104,3,0),VLOOKUP(E10,Längenschlüssel!$A$3:$B$170,2,0))</f>
        <v>6FX8002-5DA05-1AH0</v>
      </c>
      <c r="C10" s="4" t="str">
        <f>CONCATENATE(VLOOKUP(D10,Längenschlüssel!$E$3:$F$104,2,0),VLOOKUP(E10,Längenschlüssel!$A$3:$C$131,3,0))</f>
        <v>62.02051.10070</v>
      </c>
      <c r="D10" s="35" t="s">
        <v>142</v>
      </c>
      <c r="E10" s="7">
        <v>7</v>
      </c>
      <c r="F10" s="31" t="s">
        <v>927</v>
      </c>
      <c r="G10" s="31" t="s">
        <v>712</v>
      </c>
    </row>
    <row r="11" spans="1:7" x14ac:dyDescent="0.25">
      <c r="A11" s="23" t="s">
        <v>921</v>
      </c>
      <c r="B11" s="4" t="str">
        <f>CONCATENATE(VLOOKUP(D11,Längenschlüssel!$E$3:$G$104,3,0),VLOOKUP(E11,Längenschlüssel!$A$3:$B$170,2,0))</f>
        <v>6FX8002-5DS06-1AK5</v>
      </c>
      <c r="C11" s="4" t="str">
        <f>CONCATENATE(VLOOKUP(D11,Längenschlüssel!$E$3:$F$104,2,0),VLOOKUP(E11,Längenschlüssel!$A$3:$C$131,3,0))</f>
        <v>62.02051.20095</v>
      </c>
      <c r="D11" s="35" t="s">
        <v>145</v>
      </c>
      <c r="E11" s="7">
        <v>9.5</v>
      </c>
      <c r="F11" s="30" t="s">
        <v>711</v>
      </c>
      <c r="G11" s="31" t="s">
        <v>926</v>
      </c>
    </row>
    <row r="12" spans="1:7" x14ac:dyDescent="0.25">
      <c r="A12" s="27" t="s">
        <v>925</v>
      </c>
      <c r="B12" s="4" t="str">
        <f>CONCATENATE(VLOOKUP(D12,[2]Längenschlüssel!$E$3:$G$100,3,0),VLOOKUP(E12,[2]Längenschlüssel!$A$3:$B$103,2,0))</f>
        <v>6FX8002-2DC20-1AB0</v>
      </c>
      <c r="C12" s="4" t="str">
        <f>CONCATENATE(VLOOKUP(D12,[2]Längenschlüssel!$E$3:$F$100,2,0),VLOOKUP(E12,[2]Längenschlüssel!$A$3:$C$64,3,0))</f>
        <v>62.02090.10010</v>
      </c>
      <c r="D12" s="35" t="s">
        <v>133</v>
      </c>
      <c r="E12" s="7">
        <v>1</v>
      </c>
      <c r="F12" s="30" t="s">
        <v>707</v>
      </c>
      <c r="G12" s="30" t="s">
        <v>708</v>
      </c>
    </row>
    <row r="13" spans="1:7" x14ac:dyDescent="0.25">
      <c r="A13" s="26"/>
      <c r="B13" s="10"/>
      <c r="C13" s="11"/>
      <c r="D13" s="40"/>
      <c r="E13" s="8"/>
      <c r="F13" s="11"/>
      <c r="G13" s="11"/>
    </row>
    <row r="14" spans="1:7" ht="27" x14ac:dyDescent="0.25">
      <c r="A14" s="25" t="s">
        <v>9</v>
      </c>
      <c r="B14" s="1"/>
      <c r="C14" s="2"/>
      <c r="D14" s="42"/>
      <c r="E14" s="7"/>
      <c r="F14" s="2"/>
      <c r="G14" s="2"/>
    </row>
    <row r="15" spans="1:7" x14ac:dyDescent="0.25">
      <c r="A15" s="23" t="s">
        <v>923</v>
      </c>
      <c r="B15" s="4" t="str">
        <f>CONCATENATE(VLOOKUP(D15,Längenschlüssel!$E$3:$G$104,3,0),VLOOKUP(E15,Längenschlüssel!$A$3:$B$170,2,0))</f>
        <v>6FX8002-5DA05-1AJ0</v>
      </c>
      <c r="C15" s="4" t="str">
        <f>CONCATENATE(VLOOKUP(D15,Längenschlüssel!$E$3:$F$104,2,0),VLOOKUP(E15,Längenschlüssel!$A$3:$C$131,3,0))</f>
        <v>62.02051.10080</v>
      </c>
      <c r="D15" s="35" t="s">
        <v>142</v>
      </c>
      <c r="E15" s="7">
        <v>8</v>
      </c>
      <c r="F15" s="31" t="s">
        <v>715</v>
      </c>
      <c r="G15" s="31" t="s">
        <v>716</v>
      </c>
    </row>
    <row r="16" spans="1:7" x14ac:dyDescent="0.25">
      <c r="A16" s="23" t="s">
        <v>921</v>
      </c>
      <c r="B16" s="4" t="str">
        <f>CONCATENATE(VLOOKUP(D16,Längenschlüssel!$E$3:$G$104,3,0),VLOOKUP(E16,Längenschlüssel!$A$3:$B$170,2,0))</f>
        <v>6FX8002-5DS06-1AK5</v>
      </c>
      <c r="C16" s="4" t="str">
        <f>CONCATENATE(VLOOKUP(D16,Längenschlüssel!$E$3:$F$104,2,0),VLOOKUP(E16,Längenschlüssel!$A$3:$C$131,3,0))</f>
        <v>62.02051.20095</v>
      </c>
      <c r="D16" s="35" t="s">
        <v>145</v>
      </c>
      <c r="E16" s="7">
        <v>9.5</v>
      </c>
      <c r="F16" s="30" t="s">
        <v>713</v>
      </c>
      <c r="G16" s="31" t="s">
        <v>714</v>
      </c>
    </row>
    <row r="17" spans="1:7" x14ac:dyDescent="0.25">
      <c r="A17" s="27" t="s">
        <v>925</v>
      </c>
      <c r="B17" s="4" t="str">
        <f>CONCATENATE(VLOOKUP(D17,Längenschlüssel!$E$3:$G$104,3,0),VLOOKUP(E17,Längenschlüssel!$A$3:$B$170,2,0))</f>
        <v>6FX8002-2DC20-1AB0</v>
      </c>
      <c r="C17" s="4" t="str">
        <f>CONCATENATE(VLOOKUP(D17,Längenschlüssel!$E$3:$F$104,2,0),VLOOKUP(E17,Längenschlüssel!$A$3:$C$131,3,0))</f>
        <v>62.02090.10010</v>
      </c>
      <c r="D17" s="35" t="s">
        <v>133</v>
      </c>
      <c r="E17" s="7">
        <v>1</v>
      </c>
      <c r="F17" s="30" t="s">
        <v>717</v>
      </c>
      <c r="G17" s="31" t="s">
        <v>718</v>
      </c>
    </row>
    <row r="18" spans="1:7" x14ac:dyDescent="0.25">
      <c r="A18" s="26"/>
      <c r="B18" s="10"/>
      <c r="C18" s="11"/>
      <c r="D18" s="40"/>
      <c r="E18" s="8"/>
      <c r="F18" s="11"/>
      <c r="G18" s="11"/>
    </row>
    <row r="19" spans="1:7" ht="27" x14ac:dyDescent="0.25">
      <c r="A19" s="25" t="s">
        <v>719</v>
      </c>
      <c r="B19" s="1"/>
      <c r="C19" s="2"/>
      <c r="D19" s="42"/>
      <c r="E19" s="7"/>
      <c r="F19" s="2"/>
      <c r="G19" s="2"/>
    </row>
    <row r="20" spans="1:7" x14ac:dyDescent="0.25">
      <c r="A20" s="23" t="s">
        <v>881</v>
      </c>
      <c r="B20" s="4" t="str">
        <f>CONCATENATE(VLOOKUP(D20,Längenschlüssel!$E$3:$G$104,3,0),VLOOKUP(E20,Längenschlüssel!$A$3:$B$170,2,0))</f>
        <v>6FX8002-5DS16-1BC5</v>
      </c>
      <c r="C20" s="4" t="str">
        <f>CONCATENATE(VLOOKUP(D20,Längenschlüssel!$E$3:$F$104,2,0),VLOOKUP(E20,Längenschlüssel!$A$3:$C$131,3,0))</f>
        <v>62.02053.20125</v>
      </c>
      <c r="D20" s="35" t="s">
        <v>146</v>
      </c>
      <c r="E20" s="7">
        <v>12.5</v>
      </c>
      <c r="F20" s="30" t="s">
        <v>720</v>
      </c>
      <c r="G20" s="30" t="s">
        <v>721</v>
      </c>
    </row>
    <row r="21" spans="1:7" x14ac:dyDescent="0.25">
      <c r="A21" s="27" t="s">
        <v>928</v>
      </c>
      <c r="B21" s="4" t="str">
        <f>CONCATENATE(VLOOKUP(D21,Längenschlüssel!$E$3:$G$104,3,0),VLOOKUP(E21,Längenschlüssel!$A$3:$B$170,2,0))</f>
        <v>6FX8002-2DC30-1BD0</v>
      </c>
      <c r="C21" s="4" t="str">
        <f>CONCATENATE(VLOOKUP(D21,Längenschlüssel!$E$3:$F$104,2,0),VLOOKUP(E21,Längenschlüssel!$A$3:$C$131,3,0))</f>
        <v>62.02091.00130</v>
      </c>
      <c r="D21" s="35" t="s">
        <v>135</v>
      </c>
      <c r="E21" s="7">
        <v>13</v>
      </c>
      <c r="F21" s="30" t="s">
        <v>722</v>
      </c>
      <c r="G21" s="30" t="s">
        <v>723</v>
      </c>
    </row>
    <row r="22" spans="1:7" x14ac:dyDescent="0.25">
      <c r="A22" s="26"/>
      <c r="B22" s="10"/>
      <c r="C22" s="11"/>
      <c r="D22" s="40"/>
      <c r="E22" s="8"/>
      <c r="F22" s="11"/>
      <c r="G22" s="11"/>
    </row>
    <row r="23" spans="1:7" x14ac:dyDescent="0.25">
      <c r="A23" s="25" t="s">
        <v>706</v>
      </c>
      <c r="B23" s="1"/>
      <c r="C23" s="2"/>
      <c r="D23" s="42"/>
      <c r="E23" s="7"/>
      <c r="F23" s="2"/>
      <c r="G23" s="2"/>
    </row>
    <row r="24" spans="1:7" x14ac:dyDescent="0.25">
      <c r="A24" s="27" t="s">
        <v>930</v>
      </c>
      <c r="B24" s="4" t="str">
        <f>CONCATENATE(VLOOKUP(D24,Längenschlüssel!$E$3:$G$104,3,0),VLOOKUP(E24,Längenschlüssel!$A$3:$B$170,2,0))</f>
        <v>6FX8002-2DC38-1BA0</v>
      </c>
      <c r="C24" s="4" t="str">
        <f>CONCATENATE(VLOOKUP(D24,Längenschlüssel!$E$3:$F$104,2,0),VLOOKUP(E24,Längenschlüssel!$A$3:$C$131,3,0))</f>
        <v>62.02091.30100</v>
      </c>
      <c r="D24" s="35" t="s">
        <v>138</v>
      </c>
      <c r="E24" s="7">
        <v>10</v>
      </c>
      <c r="F24" s="30" t="s">
        <v>933</v>
      </c>
      <c r="G24" s="30" t="s">
        <v>934</v>
      </c>
    </row>
    <row r="25" spans="1:7" x14ac:dyDescent="0.25">
      <c r="A25" s="27" t="s">
        <v>929</v>
      </c>
      <c r="B25" s="4" t="str">
        <f>CONCATENATE(VLOOKUP(D25,Längenschlüssel!$E$3:$G$104,3,0),VLOOKUP(E25,Längenschlüssel!$A$3:$B$170,2,0))</f>
        <v>6FX8002-2DC30-1AK5</v>
      </c>
      <c r="C25" s="4" t="str">
        <f>CONCATENATE(VLOOKUP(D25,Längenschlüssel!$E$3:$F$104,2,0),VLOOKUP(E25,Längenschlüssel!$A$3:$C$131,3,0))</f>
        <v>62.02091.00095</v>
      </c>
      <c r="D25" s="35" t="s">
        <v>135</v>
      </c>
      <c r="E25" s="7">
        <v>9.5</v>
      </c>
      <c r="F25" s="30" t="s">
        <v>931</v>
      </c>
      <c r="G25" s="30" t="s">
        <v>932</v>
      </c>
    </row>
    <row r="26" spans="1:7" x14ac:dyDescent="0.25">
      <c r="A26" s="26"/>
      <c r="B26" s="10"/>
      <c r="C26" s="11"/>
      <c r="D26" s="40"/>
      <c r="E26" s="8"/>
      <c r="F26" s="11"/>
      <c r="G26" s="11"/>
    </row>
  </sheetData>
  <mergeCells count="1">
    <mergeCell ref="A2:G2"/>
  </mergeCells>
  <pageMargins left="0.70866141732283472" right="0.70866141732283472" top="0.78740157480314965" bottom="0.98425196850393704" header="0.31496062992125984" footer="0.31496062992125984"/>
  <pageSetup paperSize="9" scale="52" fitToHeight="0" orientation="portrait" r:id="rId1"/>
  <headerFooter>
    <oddFooter>&amp;L&amp;"-,Fett"&amp;12NILES-SIMMONS&amp;"-,Standard"&amp;11
&amp;8Bearb.: 
Stand: &amp;D
&amp;F&amp;11
&amp;C&amp;12 &amp;"-,Fett"48.333.93.20121&amp;11
&amp;10Kabelsatz Maschine; Magazin links
 333.121&amp;R&amp;10&amp;P(&amp;N)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B6973F8-12A7-45DC-BBBA-CF088827AA5A}">
          <x14:formula1>
            <xm:f>Längenschlüssel!$E$3:$E$97</xm:f>
          </x14:formula1>
          <xm:sqref>D15:D17 D10:D11 D5:D7 D20:D21 D24:D25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44F9C-EA84-4768-A879-E8A71116CF0F}">
  <dimension ref="A1:F17"/>
  <sheetViews>
    <sheetView workbookViewId="0">
      <selection activeCell="H17" sqref="H17"/>
    </sheetView>
  </sheetViews>
  <sheetFormatPr baseColWidth="10" defaultRowHeight="15" x14ac:dyDescent="0.25"/>
  <cols>
    <col min="2" max="2" width="18" customWidth="1"/>
    <col min="3" max="3" width="8.42578125" customWidth="1"/>
    <col min="4" max="4" width="19.140625" customWidth="1"/>
    <col min="5" max="5" width="7.7109375" bestFit="1" customWidth="1"/>
    <col min="6" max="6" width="12.140625" bestFit="1" customWidth="1"/>
  </cols>
  <sheetData>
    <row r="1" spans="1:6" ht="33.75" x14ac:dyDescent="0.5">
      <c r="A1" s="68" t="s">
        <v>798</v>
      </c>
    </row>
    <row r="2" spans="1:6" ht="30" x14ac:dyDescent="0.25">
      <c r="A2" s="6" t="s">
        <v>625</v>
      </c>
      <c r="B2" s="6" t="s">
        <v>626</v>
      </c>
      <c r="C2" s="34" t="s">
        <v>627</v>
      </c>
      <c r="D2" s="34" t="s">
        <v>628</v>
      </c>
      <c r="E2" s="98" t="s">
        <v>669</v>
      </c>
      <c r="F2" s="98"/>
    </row>
    <row r="3" spans="1:6" x14ac:dyDescent="0.25">
      <c r="A3" s="6"/>
      <c r="B3" s="6"/>
      <c r="C3" s="34"/>
      <c r="D3" s="34"/>
      <c r="E3" s="67" t="s">
        <v>667</v>
      </c>
      <c r="F3" s="67" t="s">
        <v>668</v>
      </c>
    </row>
    <row r="4" spans="1:6" x14ac:dyDescent="0.25">
      <c r="A4" s="6" t="s">
        <v>629</v>
      </c>
      <c r="B4" s="75" t="s">
        <v>630</v>
      </c>
      <c r="C4" s="75">
        <v>4135</v>
      </c>
      <c r="D4" s="75" t="s">
        <v>631</v>
      </c>
      <c r="E4" s="6"/>
      <c r="F4" s="6" t="s">
        <v>632</v>
      </c>
    </row>
    <row r="5" spans="1:6" x14ac:dyDescent="0.25">
      <c r="A5" s="6" t="s">
        <v>633</v>
      </c>
      <c r="B5" s="75" t="s">
        <v>634</v>
      </c>
      <c r="C5" s="75" t="s">
        <v>635</v>
      </c>
      <c r="D5" s="75" t="s">
        <v>636</v>
      </c>
      <c r="E5" s="6" t="s">
        <v>637</v>
      </c>
      <c r="F5" s="6"/>
    </row>
    <row r="6" spans="1:6" x14ac:dyDescent="0.25">
      <c r="A6" s="6" t="s">
        <v>638</v>
      </c>
      <c r="B6" s="75" t="s">
        <v>639</v>
      </c>
      <c r="C6" s="75" t="s">
        <v>640</v>
      </c>
      <c r="D6" s="75" t="s">
        <v>641</v>
      </c>
      <c r="E6" s="6" t="s">
        <v>642</v>
      </c>
      <c r="F6" s="6"/>
    </row>
    <row r="7" spans="1:6" x14ac:dyDescent="0.25">
      <c r="A7" s="6" t="s">
        <v>800</v>
      </c>
      <c r="B7" s="75" t="s">
        <v>630</v>
      </c>
      <c r="C7" s="75">
        <v>4135</v>
      </c>
      <c r="D7" s="75" t="s">
        <v>631</v>
      </c>
      <c r="E7" s="6"/>
      <c r="F7" s="6" t="s">
        <v>632</v>
      </c>
    </row>
    <row r="8" spans="1:6" x14ac:dyDescent="0.25">
      <c r="A8" s="6" t="s">
        <v>801</v>
      </c>
      <c r="B8" s="75" t="s">
        <v>639</v>
      </c>
      <c r="C8" s="75" t="s">
        <v>640</v>
      </c>
      <c r="D8" s="75" t="s">
        <v>641</v>
      </c>
      <c r="E8" s="6" t="s">
        <v>642</v>
      </c>
      <c r="F8" s="6"/>
    </row>
    <row r="9" spans="1:6" x14ac:dyDescent="0.25">
      <c r="A9" s="6" t="s">
        <v>799</v>
      </c>
      <c r="B9" s="75" t="s">
        <v>643</v>
      </c>
      <c r="C9" s="75" t="s">
        <v>644</v>
      </c>
      <c r="D9" s="75" t="s">
        <v>645</v>
      </c>
      <c r="E9" s="6"/>
      <c r="F9" s="6" t="s">
        <v>646</v>
      </c>
    </row>
    <row r="10" spans="1:6" x14ac:dyDescent="0.25">
      <c r="A10" s="6" t="s">
        <v>647</v>
      </c>
      <c r="B10" s="75" t="s">
        <v>648</v>
      </c>
      <c r="C10" s="75" t="s">
        <v>649</v>
      </c>
      <c r="D10" s="75" t="s">
        <v>650</v>
      </c>
      <c r="E10" s="6"/>
      <c r="F10" s="6" t="s">
        <v>651</v>
      </c>
    </row>
    <row r="11" spans="1:6" x14ac:dyDescent="0.25">
      <c r="A11" s="6" t="s">
        <v>652</v>
      </c>
      <c r="B11" s="75" t="s">
        <v>653</v>
      </c>
      <c r="C11" s="75" t="s">
        <v>654</v>
      </c>
      <c r="D11" s="75" t="s">
        <v>655</v>
      </c>
      <c r="E11" s="6"/>
      <c r="F11" s="6" t="s">
        <v>656</v>
      </c>
    </row>
    <row r="12" spans="1:6" x14ac:dyDescent="0.25">
      <c r="A12" s="6" t="s">
        <v>657</v>
      </c>
      <c r="B12" s="75" t="s">
        <v>658</v>
      </c>
      <c r="C12" s="75" t="s">
        <v>659</v>
      </c>
      <c r="D12" s="75" t="s">
        <v>660</v>
      </c>
      <c r="E12" s="6"/>
      <c r="F12" s="6" t="s">
        <v>661</v>
      </c>
    </row>
    <row r="13" spans="1:6" x14ac:dyDescent="0.25">
      <c r="A13" s="6" t="s">
        <v>662</v>
      </c>
      <c r="B13" s="75" t="s">
        <v>663</v>
      </c>
      <c r="C13" s="75" t="s">
        <v>664</v>
      </c>
      <c r="D13" s="75" t="s">
        <v>665</v>
      </c>
      <c r="E13" s="6"/>
      <c r="F13" s="6" t="s">
        <v>661</v>
      </c>
    </row>
    <row r="17" spans="1:2" ht="30" x14ac:dyDescent="0.25">
      <c r="A17" s="69" t="s">
        <v>666</v>
      </c>
      <c r="B17" t="s">
        <v>670</v>
      </c>
    </row>
  </sheetData>
  <mergeCells count="1">
    <mergeCell ref="E2:F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B3C7-D755-4C3D-B716-A125C7899630}">
  <dimension ref="A1:H54"/>
  <sheetViews>
    <sheetView zoomScale="85" zoomScaleNormal="85" workbookViewId="0">
      <selection activeCell="C33" sqref="C33"/>
    </sheetView>
  </sheetViews>
  <sheetFormatPr baseColWidth="10" defaultRowHeight="15" x14ac:dyDescent="0.25"/>
  <cols>
    <col min="1" max="1" width="11.42578125" style="6"/>
    <col min="2" max="2" width="35.7109375" hidden="1" customWidth="1"/>
    <col min="3" max="3" width="23.85546875" style="6" bestFit="1" customWidth="1"/>
    <col min="4" max="4" width="43.140625" style="6" bestFit="1" customWidth="1"/>
    <col min="5" max="5" width="26.5703125" style="6" bestFit="1" customWidth="1"/>
    <col min="6" max="16384" width="11.42578125" style="6"/>
  </cols>
  <sheetData>
    <row r="1" spans="1:5" ht="18.75" x14ac:dyDescent="0.3">
      <c r="A1" s="47" t="s">
        <v>387</v>
      </c>
      <c r="B1" s="48"/>
      <c r="C1" s="47"/>
      <c r="D1" s="47"/>
      <c r="E1" s="47"/>
    </row>
    <row r="2" spans="1:5" x14ac:dyDescent="0.25">
      <c r="A2" s="45" t="s">
        <v>306</v>
      </c>
      <c r="B2" s="98" t="str">
        <f>CONCATENATE("Single Tec Stift ",A2," Kupplung mit Außengewinde ",C3," &amp; ",C4)</f>
        <v>Single Tec Stift 16 mm² Kupplung mit Außengewinde 62.07002.00229 &amp; 62.07002.00254</v>
      </c>
      <c r="C2" s="34" t="s">
        <v>316</v>
      </c>
      <c r="D2" s="6" t="s">
        <v>367</v>
      </c>
      <c r="E2" s="6" t="s">
        <v>366</v>
      </c>
    </row>
    <row r="3" spans="1:5" x14ac:dyDescent="0.25">
      <c r="A3" s="45"/>
      <c r="B3" s="98"/>
      <c r="C3" s="34" t="s">
        <v>377</v>
      </c>
      <c r="D3" s="34" t="s">
        <v>376</v>
      </c>
      <c r="E3" s="6" t="s">
        <v>375</v>
      </c>
    </row>
    <row r="4" spans="1:5" x14ac:dyDescent="0.25">
      <c r="A4" s="45"/>
      <c r="B4" s="98"/>
      <c r="C4" s="6" t="s">
        <v>342</v>
      </c>
      <c r="D4" s="6" t="s">
        <v>341</v>
      </c>
      <c r="E4" s="6" t="s">
        <v>340</v>
      </c>
    </row>
    <row r="5" spans="1:5" x14ac:dyDescent="0.25">
      <c r="A5" s="46"/>
    </row>
    <row r="6" spans="1:5" x14ac:dyDescent="0.25">
      <c r="A6" s="45" t="s">
        <v>307</v>
      </c>
      <c r="B6" s="98" t="str">
        <f>CONCATENATE("Single Tec Stift ",A6," Kupplung mit Außengewinde ",C7," &amp; ",C8)</f>
        <v>Single Tec Stift 25 mm² Kupplung mit Außengewinde 62.07002.00230 &amp; 62.07002.00256</v>
      </c>
      <c r="C6" s="6" t="s">
        <v>317</v>
      </c>
      <c r="D6" s="6" t="s">
        <v>362</v>
      </c>
      <c r="E6" s="6" t="s">
        <v>361</v>
      </c>
    </row>
    <row r="7" spans="1:5" x14ac:dyDescent="0.25">
      <c r="A7" s="45"/>
      <c r="B7" s="98"/>
      <c r="C7" s="34" t="s">
        <v>374</v>
      </c>
      <c r="D7" s="6" t="s">
        <v>373</v>
      </c>
      <c r="E7" s="6" t="s">
        <v>372</v>
      </c>
    </row>
    <row r="8" spans="1:5" x14ac:dyDescent="0.25">
      <c r="A8" s="45"/>
      <c r="B8" s="98"/>
      <c r="C8" s="6" t="s">
        <v>371</v>
      </c>
      <c r="D8" s="6" t="s">
        <v>370</v>
      </c>
      <c r="E8" s="6" t="s">
        <v>369</v>
      </c>
    </row>
    <row r="9" spans="1:5" x14ac:dyDescent="0.25">
      <c r="A9" s="46"/>
    </row>
    <row r="10" spans="1:5" x14ac:dyDescent="0.25">
      <c r="A10" s="45" t="s">
        <v>308</v>
      </c>
      <c r="B10" s="98" t="str">
        <f>CONCATENATE("Single Tec Stift ",A10," Kupplung mit Außengewinde ",C11," &amp; ",C12)</f>
        <v>Single Tec Stift 35 mm² Kupplung mit Außengewinde 62.07002.00238 &amp; 62.07002.00256</v>
      </c>
      <c r="C10" s="6" t="s">
        <v>318</v>
      </c>
      <c r="D10" s="6" t="s">
        <v>360</v>
      </c>
      <c r="E10" s="6" t="s">
        <v>359</v>
      </c>
    </row>
    <row r="11" spans="1:5" x14ac:dyDescent="0.25">
      <c r="A11" s="45"/>
      <c r="B11" s="98"/>
      <c r="C11" s="34" t="s">
        <v>386</v>
      </c>
      <c r="D11" s="6" t="s">
        <v>385</v>
      </c>
      <c r="E11" s="6" t="s">
        <v>384</v>
      </c>
    </row>
    <row r="12" spans="1:5" x14ac:dyDescent="0.25">
      <c r="A12" s="45"/>
      <c r="B12" s="98"/>
      <c r="C12" s="6" t="s">
        <v>371</v>
      </c>
      <c r="D12" s="6" t="s">
        <v>370</v>
      </c>
      <c r="E12" s="6" t="s">
        <v>369</v>
      </c>
    </row>
    <row r="13" spans="1:5" ht="15" customHeight="1" x14ac:dyDescent="0.25">
      <c r="A13" s="46"/>
    </row>
    <row r="14" spans="1:5" x14ac:dyDescent="0.25">
      <c r="A14" s="45" t="s">
        <v>309</v>
      </c>
      <c r="B14" s="98" t="str">
        <f>CONCATENATE("Single Tec Stift ",A14," Kupplung mit Außengewinde ",C15," &amp; ",C16)</f>
        <v>Single Tec Stift 50 mm² Kupplung mit Außengewinde 62.07002.00239 &amp; 62.07002.00240</v>
      </c>
      <c r="C14" s="6" t="s">
        <v>320</v>
      </c>
      <c r="D14" s="6" t="s">
        <v>355</v>
      </c>
      <c r="E14" s="6" t="s">
        <v>354</v>
      </c>
    </row>
    <row r="15" spans="1:5" x14ac:dyDescent="0.25">
      <c r="A15" s="45"/>
      <c r="B15" s="98"/>
      <c r="C15" s="34" t="s">
        <v>383</v>
      </c>
      <c r="D15" s="6" t="s">
        <v>382</v>
      </c>
      <c r="E15" s="6" t="s">
        <v>381</v>
      </c>
    </row>
    <row r="16" spans="1:5" x14ac:dyDescent="0.25">
      <c r="A16" s="45"/>
      <c r="B16" s="98"/>
      <c r="C16" s="6" t="s">
        <v>380</v>
      </c>
      <c r="D16" s="6" t="s">
        <v>379</v>
      </c>
      <c r="E16" s="6" t="s">
        <v>378</v>
      </c>
    </row>
    <row r="17" spans="1:5" ht="15" customHeight="1" x14ac:dyDescent="0.25">
      <c r="A17" s="46"/>
    </row>
    <row r="18" spans="1:5" x14ac:dyDescent="0.25">
      <c r="A18" s="45" t="s">
        <v>313</v>
      </c>
      <c r="B18" s="98" t="str">
        <f>CONCATENATE("Single Tec Stift ",A18," Kupplung mit Außengewinde ",C19," &amp; ",C20)</f>
        <v>Single Tec Stift 16 mm² PE Kupplung mit Außengewinde 62.07002.00229 &amp; 62.07002.00254</v>
      </c>
      <c r="C18" s="6" t="s">
        <v>328</v>
      </c>
      <c r="D18" s="34" t="s">
        <v>347</v>
      </c>
      <c r="E18" s="6" t="s">
        <v>346</v>
      </c>
    </row>
    <row r="19" spans="1:5" x14ac:dyDescent="0.25">
      <c r="A19" s="45"/>
      <c r="B19" s="98"/>
      <c r="C19" s="34" t="s">
        <v>377</v>
      </c>
      <c r="D19" s="34" t="s">
        <v>376</v>
      </c>
      <c r="E19" s="6" t="s">
        <v>375</v>
      </c>
    </row>
    <row r="20" spans="1:5" x14ac:dyDescent="0.25">
      <c r="A20" s="45"/>
      <c r="B20" s="98"/>
      <c r="C20" s="6" t="s">
        <v>342</v>
      </c>
      <c r="D20" s="6" t="s">
        <v>341</v>
      </c>
      <c r="E20" s="6" t="s">
        <v>340</v>
      </c>
    </row>
    <row r="21" spans="1:5" ht="15" customHeight="1" x14ac:dyDescent="0.25">
      <c r="A21" s="46"/>
    </row>
    <row r="22" spans="1:5" x14ac:dyDescent="0.25">
      <c r="A22" s="45" t="s">
        <v>314</v>
      </c>
      <c r="B22" s="98" t="str">
        <f>CONCATENATE("Single Tec Stift ",A22," Kupplung mit Außengewinde ",C23," &amp; ",C24)</f>
        <v>Single Tec Stift 25 mm² PE Kupplung mit Außengewinde 62.07002.00230 &amp; 62.07002.00256</v>
      </c>
      <c r="C22" s="6" t="s">
        <v>329</v>
      </c>
      <c r="D22" s="6" t="s">
        <v>339</v>
      </c>
      <c r="E22" s="6" t="s">
        <v>338</v>
      </c>
    </row>
    <row r="23" spans="1:5" x14ac:dyDescent="0.25">
      <c r="A23" s="45"/>
      <c r="B23" s="98"/>
      <c r="C23" s="34" t="s">
        <v>374</v>
      </c>
      <c r="D23" s="6" t="s">
        <v>373</v>
      </c>
      <c r="E23" s="6" t="s">
        <v>372</v>
      </c>
    </row>
    <row r="24" spans="1:5" x14ac:dyDescent="0.25">
      <c r="A24" s="45"/>
      <c r="B24" s="98"/>
      <c r="C24" s="6" t="s">
        <v>371</v>
      </c>
      <c r="D24" s="6" t="s">
        <v>370</v>
      </c>
      <c r="E24" s="6" t="s">
        <v>369</v>
      </c>
    </row>
    <row r="25" spans="1:5" ht="15" customHeight="1" x14ac:dyDescent="0.25"/>
    <row r="26" spans="1:5" ht="18.75" x14ac:dyDescent="0.3">
      <c r="A26" s="47" t="s">
        <v>368</v>
      </c>
      <c r="B26" s="48"/>
      <c r="C26" s="47"/>
      <c r="D26" s="47"/>
      <c r="E26" s="47"/>
    </row>
    <row r="27" spans="1:5" x14ac:dyDescent="0.25">
      <c r="A27" s="45" t="s">
        <v>306</v>
      </c>
      <c r="B27" s="98" t="str">
        <f>CONCATENATE("Single Tec Buchse ",A27," mit Überwurfmutter","
",C28," &amp; ",C29)</f>
        <v>Single Tec Buchse 16 mm² mit Überwurfmutter
62.07002.00233 &amp; 62.07002.00255</v>
      </c>
      <c r="C27" s="34" t="s">
        <v>316</v>
      </c>
      <c r="D27" s="6" t="s">
        <v>367</v>
      </c>
      <c r="E27" s="6" t="s">
        <v>366</v>
      </c>
    </row>
    <row r="28" spans="1:5" x14ac:dyDescent="0.25">
      <c r="A28" s="45"/>
      <c r="B28" s="98"/>
      <c r="C28" s="6" t="s">
        <v>345</v>
      </c>
      <c r="D28" s="6" t="s">
        <v>344</v>
      </c>
      <c r="E28" s="6" t="s">
        <v>343</v>
      </c>
    </row>
    <row r="29" spans="1:5" ht="15" customHeight="1" x14ac:dyDescent="0.25">
      <c r="A29" s="45"/>
      <c r="B29" s="98"/>
      <c r="C29" s="6" t="s">
        <v>365</v>
      </c>
      <c r="D29" s="6" t="s">
        <v>364</v>
      </c>
      <c r="E29" s="6" t="s">
        <v>363</v>
      </c>
    </row>
    <row r="30" spans="1:5" x14ac:dyDescent="0.25">
      <c r="A30" s="46"/>
    </row>
    <row r="31" spans="1:5" x14ac:dyDescent="0.25">
      <c r="A31" s="45" t="s">
        <v>307</v>
      </c>
      <c r="B31" s="98" t="str">
        <f>CONCATENATE("Single Tec Buchse ",A31," mit Überwurfmutter","
",C32," &amp; ",C33)</f>
        <v>Single Tec Buchse 25 mm² mit Überwurfmutter
62.07002.00234 &amp; 62.07002.00231</v>
      </c>
      <c r="C31" s="6" t="s">
        <v>317</v>
      </c>
      <c r="D31" s="6" t="s">
        <v>362</v>
      </c>
      <c r="E31" s="6" t="s">
        <v>361</v>
      </c>
    </row>
    <row r="32" spans="1:5" x14ac:dyDescent="0.25">
      <c r="A32" s="45"/>
      <c r="B32" s="98"/>
      <c r="C32" s="6" t="s">
        <v>337</v>
      </c>
      <c r="D32" s="6" t="s">
        <v>336</v>
      </c>
      <c r="E32" s="6" t="s">
        <v>335</v>
      </c>
    </row>
    <row r="33" spans="1:8" x14ac:dyDescent="0.25">
      <c r="A33" s="45"/>
      <c r="B33" s="98"/>
      <c r="C33" s="6" t="s">
        <v>334</v>
      </c>
      <c r="D33" s="6" t="s">
        <v>333</v>
      </c>
      <c r="E33" s="6" t="s">
        <v>332</v>
      </c>
    </row>
    <row r="34" spans="1:8" x14ac:dyDescent="0.25">
      <c r="A34" s="46"/>
    </row>
    <row r="35" spans="1:8" x14ac:dyDescent="0.25">
      <c r="A35" s="45" t="s">
        <v>308</v>
      </c>
      <c r="B35" s="98" t="str">
        <f>CONCATENATE("Single Tec Buchse ",A35," mit Überwurfmutter","
",C36," &amp; ",C37)</f>
        <v>Single Tec Buchse 35 mm² mit Überwurfmutter
62.07002.00235 &amp; 62.07002.00231</v>
      </c>
      <c r="C35" s="6" t="s">
        <v>318</v>
      </c>
      <c r="D35" s="6" t="s">
        <v>360</v>
      </c>
      <c r="E35" s="6" t="s">
        <v>359</v>
      </c>
    </row>
    <row r="36" spans="1:8" x14ac:dyDescent="0.25">
      <c r="A36" s="45"/>
      <c r="B36" s="98"/>
      <c r="C36" s="6" t="s">
        <v>358</v>
      </c>
      <c r="D36" s="6" t="s">
        <v>357</v>
      </c>
      <c r="E36" s="6" t="s">
        <v>356</v>
      </c>
    </row>
    <row r="37" spans="1:8" x14ac:dyDescent="0.25">
      <c r="A37" s="45"/>
      <c r="B37" s="98"/>
      <c r="C37" s="6" t="s">
        <v>334</v>
      </c>
      <c r="D37" s="6" t="s">
        <v>333</v>
      </c>
      <c r="E37" s="6" t="s">
        <v>332</v>
      </c>
    </row>
    <row r="38" spans="1:8" ht="15" customHeight="1" x14ac:dyDescent="0.25">
      <c r="A38" s="46"/>
    </row>
    <row r="39" spans="1:8" x14ac:dyDescent="0.25">
      <c r="A39" s="45" t="s">
        <v>309</v>
      </c>
      <c r="B39" s="98" t="str">
        <f>CONCATENATE("Single Tec Buchse ",A39," mit Überwurfmutter","
",C40," &amp; ",C41)</f>
        <v>Single Tec Buchse 50 mm² mit Überwurfmutter
62.07002.00236 &amp; 62.07002.00232</v>
      </c>
      <c r="C39" s="6" t="s">
        <v>320</v>
      </c>
      <c r="D39" s="6" t="s">
        <v>355</v>
      </c>
      <c r="E39" s="6" t="s">
        <v>354</v>
      </c>
    </row>
    <row r="40" spans="1:8" x14ac:dyDescent="0.25">
      <c r="A40" s="45"/>
      <c r="B40" s="98"/>
      <c r="C40" s="6" t="s">
        <v>353</v>
      </c>
      <c r="D40" s="6" t="s">
        <v>352</v>
      </c>
      <c r="E40" s="6" t="s">
        <v>351</v>
      </c>
    </row>
    <row r="41" spans="1:8" ht="15" customHeight="1" x14ac:dyDescent="0.25">
      <c r="A41" s="45"/>
      <c r="B41" s="98"/>
      <c r="C41" s="6" t="s">
        <v>350</v>
      </c>
      <c r="D41" s="6" t="s">
        <v>349</v>
      </c>
      <c r="E41" s="6" t="s">
        <v>348</v>
      </c>
    </row>
    <row r="42" spans="1:8" ht="15" customHeight="1" x14ac:dyDescent="0.25">
      <c r="A42" s="46"/>
      <c r="G42" s="99" t="s">
        <v>18</v>
      </c>
      <c r="H42" s="99"/>
    </row>
    <row r="43" spans="1:8" ht="15" customHeight="1" x14ac:dyDescent="0.25">
      <c r="A43" s="45" t="s">
        <v>313</v>
      </c>
      <c r="B43" s="98" t="str">
        <f>CONCATENATE("Single Tec Buchse ",A43," mit Überwurfmutter","
",C44," &amp; ",C45)</f>
        <v>Single Tec Buchse 16 mm² PE mit Überwurfmutter
62.07002.00233 &amp; 62.07002.00254</v>
      </c>
      <c r="C43" s="6" t="s">
        <v>328</v>
      </c>
      <c r="D43" s="34" t="s">
        <v>347</v>
      </c>
      <c r="E43" s="6" t="s">
        <v>346</v>
      </c>
      <c r="G43" s="50" t="s">
        <v>19</v>
      </c>
      <c r="H43" s="51"/>
    </row>
    <row r="44" spans="1:8" x14ac:dyDescent="0.25">
      <c r="A44" s="45"/>
      <c r="B44" s="98"/>
      <c r="C44" s="6" t="s">
        <v>345</v>
      </c>
      <c r="D44" s="6" t="s">
        <v>344</v>
      </c>
      <c r="E44" s="6" t="s">
        <v>343</v>
      </c>
      <c r="G44" s="50" t="s">
        <v>20</v>
      </c>
      <c r="H44" s="51"/>
    </row>
    <row r="45" spans="1:8" x14ac:dyDescent="0.25">
      <c r="A45" s="45"/>
      <c r="B45" s="98"/>
      <c r="C45" s="6" t="s">
        <v>342</v>
      </c>
      <c r="D45" s="6" t="s">
        <v>341</v>
      </c>
      <c r="E45" s="6" t="s">
        <v>340</v>
      </c>
      <c r="G45" s="50" t="s">
        <v>21</v>
      </c>
      <c r="H45" s="51"/>
    </row>
    <row r="46" spans="1:8" ht="15" customHeight="1" x14ac:dyDescent="0.25">
      <c r="A46" s="46"/>
      <c r="G46" s="50" t="s">
        <v>388</v>
      </c>
      <c r="H46" s="51"/>
    </row>
    <row r="47" spans="1:8" x14ac:dyDescent="0.25">
      <c r="A47" s="45" t="s">
        <v>314</v>
      </c>
      <c r="B47" s="98" t="str">
        <f>CONCATENATE("Single Tec Buchse ",A47," mit Überwurfmutter","
",C48," &amp; ",C49)</f>
        <v>Single Tec Buchse 25 mm² PE mit Überwurfmutter
62.07002.00234 &amp; 62.07002.00231</v>
      </c>
      <c r="C47" s="6" t="s">
        <v>329</v>
      </c>
      <c r="D47" s="6" t="s">
        <v>339</v>
      </c>
      <c r="E47" s="6" t="s">
        <v>338</v>
      </c>
    </row>
    <row r="48" spans="1:8" x14ac:dyDescent="0.25">
      <c r="A48" s="45"/>
      <c r="B48" s="98"/>
      <c r="C48" s="6" t="s">
        <v>337</v>
      </c>
      <c r="D48" s="6" t="s">
        <v>336</v>
      </c>
      <c r="E48" s="6" t="s">
        <v>335</v>
      </c>
    </row>
    <row r="49" spans="1:5" x14ac:dyDescent="0.25">
      <c r="A49" s="45"/>
      <c r="B49" s="98"/>
      <c r="C49" s="6" t="s">
        <v>334</v>
      </c>
      <c r="D49" s="6" t="s">
        <v>333</v>
      </c>
      <c r="E49" s="6" t="s">
        <v>332</v>
      </c>
    </row>
    <row r="50" spans="1:5" ht="15" customHeight="1" x14ac:dyDescent="0.25"/>
    <row r="54" spans="1:5" ht="15" customHeight="1" x14ac:dyDescent="0.25"/>
  </sheetData>
  <mergeCells count="13">
    <mergeCell ref="G42:H42"/>
    <mergeCell ref="B22:B24"/>
    <mergeCell ref="B35:B37"/>
    <mergeCell ref="B31:B33"/>
    <mergeCell ref="B27:B29"/>
    <mergeCell ref="B39:B41"/>
    <mergeCell ref="B43:B45"/>
    <mergeCell ref="B47:B49"/>
    <mergeCell ref="B2:B4"/>
    <mergeCell ref="B6:B8"/>
    <mergeCell ref="B10:B12"/>
    <mergeCell ref="B14:B16"/>
    <mergeCell ref="B18:B20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EE59C-9356-4BC9-A017-822EA12F95B9}">
  <dimension ref="A1:R125"/>
  <sheetViews>
    <sheetView zoomScaleNormal="100" workbookViewId="0">
      <selection activeCell="E38" sqref="E38"/>
    </sheetView>
  </sheetViews>
  <sheetFormatPr baseColWidth="10" defaultRowHeight="15" x14ac:dyDescent="0.25"/>
  <cols>
    <col min="1" max="1" width="16.7109375" style="14" bestFit="1" customWidth="1"/>
    <col min="2" max="2" width="15.28515625" style="6" bestFit="1" customWidth="1"/>
    <col min="3" max="3" width="6.5703125" bestFit="1" customWidth="1"/>
    <col min="4" max="4" width="11.42578125" style="14"/>
    <col min="5" max="5" width="8.85546875" bestFit="1" customWidth="1"/>
    <col min="6" max="6" width="13.28515625" bestFit="1" customWidth="1"/>
    <col min="7" max="7" width="15.28515625" bestFit="1" customWidth="1"/>
    <col min="8" max="8" width="6.28515625" customWidth="1"/>
    <col min="9" max="10" width="15.42578125" customWidth="1"/>
    <col min="11" max="11" width="26.28515625" customWidth="1"/>
    <col min="12" max="12" width="11" customWidth="1"/>
    <col min="13" max="13" width="19.7109375" bestFit="1" customWidth="1"/>
    <col min="14" max="14" width="27.28515625" bestFit="1" customWidth="1"/>
    <col min="15" max="15" width="14.140625" style="6" bestFit="1" customWidth="1"/>
    <col min="16" max="16" width="14.42578125" style="6" bestFit="1" customWidth="1"/>
    <col min="17" max="18" width="11.42578125" style="6"/>
  </cols>
  <sheetData>
    <row r="1" spans="1:15" s="6" customFormat="1" x14ac:dyDescent="0.25">
      <c r="D1" s="14"/>
    </row>
    <row r="2" spans="1:15" s="6" customFormat="1" x14ac:dyDescent="0.25">
      <c r="A2" s="49" t="s">
        <v>23</v>
      </c>
      <c r="B2" s="49" t="s">
        <v>24</v>
      </c>
      <c r="C2" s="49" t="s">
        <v>25</v>
      </c>
      <c r="D2" s="14"/>
      <c r="E2" s="49" t="s">
        <v>0</v>
      </c>
      <c r="F2" s="49" t="s">
        <v>25</v>
      </c>
    </row>
    <row r="3" spans="1:15" x14ac:dyDescent="0.25">
      <c r="A3" s="14">
        <v>0</v>
      </c>
      <c r="B3" s="6" t="s">
        <v>26</v>
      </c>
      <c r="E3" s="6" t="s">
        <v>181</v>
      </c>
      <c r="F3" s="6" t="s">
        <v>182</v>
      </c>
      <c r="G3" t="str">
        <f>CONCATENATE("6FX8002-",E3)</f>
        <v>6FX8002-5CS01</v>
      </c>
      <c r="H3" t="s">
        <v>536</v>
      </c>
      <c r="I3" t="s">
        <v>538</v>
      </c>
      <c r="J3" t="s">
        <v>540</v>
      </c>
      <c r="K3" t="s">
        <v>541</v>
      </c>
      <c r="M3" t="s">
        <v>306</v>
      </c>
      <c r="N3" s="6" t="s">
        <v>315</v>
      </c>
      <c r="O3" s="6" t="s">
        <v>316</v>
      </c>
    </row>
    <row r="4" spans="1:15" x14ac:dyDescent="0.25">
      <c r="A4" s="14">
        <v>0.5</v>
      </c>
      <c r="B4" s="6" t="s">
        <v>27</v>
      </c>
      <c r="C4" s="6" t="s">
        <v>28</v>
      </c>
      <c r="E4" s="6" t="s">
        <v>162</v>
      </c>
      <c r="F4" s="6" t="s">
        <v>187</v>
      </c>
      <c r="G4" t="str">
        <f t="shared" ref="G4:G68" si="0">CONCATENATE("6FX8002-",E4)</f>
        <v>6FX8002-5CA05</v>
      </c>
      <c r="H4" s="6" t="s">
        <v>537</v>
      </c>
      <c r="I4" t="s">
        <v>538</v>
      </c>
      <c r="J4" t="s">
        <v>540</v>
      </c>
      <c r="K4" s="6"/>
      <c r="L4" s="6"/>
      <c r="M4" t="s">
        <v>307</v>
      </c>
      <c r="N4" s="6" t="s">
        <v>15</v>
      </c>
      <c r="O4" s="6" t="s">
        <v>317</v>
      </c>
    </row>
    <row r="5" spans="1:15" x14ac:dyDescent="0.25">
      <c r="A5" s="14">
        <v>0.6</v>
      </c>
      <c r="B5" s="6" t="s">
        <v>278</v>
      </c>
      <c r="C5" s="6" t="s">
        <v>279</v>
      </c>
      <c r="E5" s="6" t="s">
        <v>139</v>
      </c>
      <c r="F5" s="6" t="s">
        <v>50</v>
      </c>
      <c r="G5" t="str">
        <f t="shared" si="0"/>
        <v>6FX8002-5CS06</v>
      </c>
      <c r="H5" t="s">
        <v>536</v>
      </c>
      <c r="I5" t="s">
        <v>538</v>
      </c>
      <c r="J5" t="s">
        <v>540</v>
      </c>
      <c r="K5" t="s">
        <v>542</v>
      </c>
      <c r="M5" t="s">
        <v>308</v>
      </c>
      <c r="N5" s="6" t="s">
        <v>319</v>
      </c>
      <c r="O5" s="6" t="s">
        <v>318</v>
      </c>
    </row>
    <row r="6" spans="1:15" x14ac:dyDescent="0.25">
      <c r="A6" s="14">
        <v>0.7</v>
      </c>
      <c r="B6" s="6" t="s">
        <v>417</v>
      </c>
      <c r="C6" s="6" t="s">
        <v>420</v>
      </c>
      <c r="E6" s="6" t="s">
        <v>183</v>
      </c>
      <c r="F6" s="6" t="s">
        <v>184</v>
      </c>
      <c r="G6" t="str">
        <f t="shared" si="0"/>
        <v>6FX8002-5DS01</v>
      </c>
      <c r="H6" t="s">
        <v>536</v>
      </c>
      <c r="I6" t="s">
        <v>539</v>
      </c>
      <c r="J6" t="s">
        <v>540</v>
      </c>
      <c r="K6" t="s">
        <v>541</v>
      </c>
      <c r="M6" t="s">
        <v>309</v>
      </c>
      <c r="N6" s="6" t="s">
        <v>321</v>
      </c>
      <c r="O6" s="6" t="s">
        <v>320</v>
      </c>
    </row>
    <row r="7" spans="1:15" x14ac:dyDescent="0.25">
      <c r="A7" s="14">
        <v>0.8</v>
      </c>
      <c r="B7" s="6" t="s">
        <v>418</v>
      </c>
      <c r="C7" s="6" t="s">
        <v>421</v>
      </c>
      <c r="E7" s="6" t="s">
        <v>142</v>
      </c>
      <c r="F7" s="6" t="s">
        <v>59</v>
      </c>
      <c r="G7" t="str">
        <f t="shared" si="0"/>
        <v>6FX8002-5DA05</v>
      </c>
      <c r="H7" s="6" t="s">
        <v>537</v>
      </c>
      <c r="I7" t="s">
        <v>539</v>
      </c>
      <c r="J7" t="s">
        <v>540</v>
      </c>
      <c r="M7" t="s">
        <v>310</v>
      </c>
      <c r="N7" s="6" t="s">
        <v>323</v>
      </c>
      <c r="O7" s="6" t="s">
        <v>322</v>
      </c>
    </row>
    <row r="8" spans="1:15" x14ac:dyDescent="0.25">
      <c r="A8" s="14">
        <v>0.9</v>
      </c>
      <c r="B8" s="6" t="s">
        <v>419</v>
      </c>
      <c r="C8" s="6" t="s">
        <v>422</v>
      </c>
      <c r="E8" s="6" t="s">
        <v>145</v>
      </c>
      <c r="F8" s="6" t="s">
        <v>68</v>
      </c>
      <c r="G8" t="str">
        <f t="shared" si="0"/>
        <v>6FX8002-5DS06</v>
      </c>
      <c r="H8" t="s">
        <v>536</v>
      </c>
      <c r="I8" t="s">
        <v>539</v>
      </c>
      <c r="J8" t="s">
        <v>540</v>
      </c>
      <c r="K8" t="s">
        <v>542</v>
      </c>
      <c r="M8" t="s">
        <v>311</v>
      </c>
      <c r="N8" s="6" t="s">
        <v>325</v>
      </c>
      <c r="O8" s="6" t="s">
        <v>324</v>
      </c>
    </row>
    <row r="9" spans="1:15" x14ac:dyDescent="0.25">
      <c r="A9" s="14">
        <v>1</v>
      </c>
      <c r="B9" s="6" t="s">
        <v>29</v>
      </c>
      <c r="C9" s="6" t="s">
        <v>30</v>
      </c>
      <c r="E9" s="6" t="s">
        <v>188</v>
      </c>
      <c r="F9" s="6" t="s">
        <v>189</v>
      </c>
      <c r="G9" t="str">
        <f t="shared" si="0"/>
        <v>6FX8002-5CS11</v>
      </c>
      <c r="H9" t="s">
        <v>536</v>
      </c>
      <c r="I9" t="s">
        <v>543</v>
      </c>
      <c r="J9" t="s">
        <v>540</v>
      </c>
      <c r="K9" t="s">
        <v>541</v>
      </c>
      <c r="M9" t="s">
        <v>312</v>
      </c>
      <c r="N9" s="6" t="s">
        <v>327</v>
      </c>
      <c r="O9" s="6" t="s">
        <v>326</v>
      </c>
    </row>
    <row r="10" spans="1:15" ht="15.75" customHeight="1" x14ac:dyDescent="0.25">
      <c r="A10" s="14">
        <v>1.1000000000000001</v>
      </c>
      <c r="B10" s="6" t="s">
        <v>185</v>
      </c>
      <c r="C10" s="6" t="s">
        <v>186</v>
      </c>
      <c r="E10" s="6" t="s">
        <v>163</v>
      </c>
      <c r="F10" s="6" t="s">
        <v>200</v>
      </c>
      <c r="G10" t="str">
        <f t="shared" si="0"/>
        <v>6FX8002-5CA15</v>
      </c>
      <c r="H10" s="6" t="s">
        <v>537</v>
      </c>
      <c r="I10" t="s">
        <v>543</v>
      </c>
      <c r="J10" t="s">
        <v>540</v>
      </c>
      <c r="M10" t="s">
        <v>313</v>
      </c>
      <c r="N10" s="34" t="s">
        <v>595</v>
      </c>
      <c r="O10" s="6" t="s">
        <v>328</v>
      </c>
    </row>
    <row r="11" spans="1:15" ht="17.25" customHeight="1" x14ac:dyDescent="0.25">
      <c r="A11" s="14">
        <v>1.2</v>
      </c>
      <c r="B11" s="6" t="s">
        <v>438</v>
      </c>
      <c r="C11" s="6" t="s">
        <v>423</v>
      </c>
      <c r="E11" s="6" t="s">
        <v>140</v>
      </c>
      <c r="F11" s="6" t="s">
        <v>53</v>
      </c>
      <c r="G11" t="str">
        <f t="shared" si="0"/>
        <v>6FX8002-5CS16</v>
      </c>
      <c r="H11" t="s">
        <v>536</v>
      </c>
      <c r="I11" t="s">
        <v>543</v>
      </c>
      <c r="J11" t="s">
        <v>540</v>
      </c>
      <c r="K11" t="s">
        <v>542</v>
      </c>
      <c r="M11" t="s">
        <v>314</v>
      </c>
      <c r="N11" s="34" t="s">
        <v>596</v>
      </c>
      <c r="O11" s="6" t="s">
        <v>329</v>
      </c>
    </row>
    <row r="12" spans="1:15" x14ac:dyDescent="0.25">
      <c r="A12" s="14">
        <v>1.3</v>
      </c>
      <c r="B12" s="6" t="s">
        <v>439</v>
      </c>
      <c r="C12" s="6" t="s">
        <v>424</v>
      </c>
      <c r="E12" s="6" t="s">
        <v>201</v>
      </c>
      <c r="F12" s="6" t="s">
        <v>202</v>
      </c>
      <c r="G12" t="str">
        <f t="shared" si="0"/>
        <v>6FX8002-5DS11</v>
      </c>
      <c r="H12" t="s">
        <v>536</v>
      </c>
      <c r="I12" t="s">
        <v>544</v>
      </c>
      <c r="J12" t="s">
        <v>540</v>
      </c>
      <c r="K12" t="s">
        <v>541</v>
      </c>
    </row>
    <row r="13" spans="1:15" x14ac:dyDescent="0.25">
      <c r="A13" s="14">
        <v>1.4</v>
      </c>
      <c r="B13" s="6" t="s">
        <v>440</v>
      </c>
      <c r="C13" s="6" t="s">
        <v>425</v>
      </c>
      <c r="E13" s="6" t="s">
        <v>143</v>
      </c>
      <c r="F13" s="6" t="s">
        <v>62</v>
      </c>
      <c r="G13" t="str">
        <f t="shared" si="0"/>
        <v>6FX8002-5DA15</v>
      </c>
      <c r="H13" s="6" t="s">
        <v>537</v>
      </c>
      <c r="I13" t="s">
        <v>544</v>
      </c>
      <c r="J13" t="s">
        <v>540</v>
      </c>
    </row>
    <row r="14" spans="1:15" x14ac:dyDescent="0.25">
      <c r="A14" s="14">
        <v>1.5</v>
      </c>
      <c r="B14" s="6" t="s">
        <v>31</v>
      </c>
      <c r="C14" s="6" t="s">
        <v>32</v>
      </c>
      <c r="E14" s="6" t="s">
        <v>146</v>
      </c>
      <c r="F14" s="6" t="s">
        <v>71</v>
      </c>
      <c r="G14" t="str">
        <f t="shared" si="0"/>
        <v>6FX8002-5DS16</v>
      </c>
      <c r="H14" t="s">
        <v>536</v>
      </c>
      <c r="I14" t="s">
        <v>544</v>
      </c>
      <c r="J14" t="s">
        <v>540</v>
      </c>
      <c r="K14" t="s">
        <v>542</v>
      </c>
      <c r="M14" t="s">
        <v>605</v>
      </c>
      <c r="N14" t="s">
        <v>611</v>
      </c>
      <c r="O14" s="6" t="s">
        <v>617</v>
      </c>
    </row>
    <row r="15" spans="1:15" x14ac:dyDescent="0.25">
      <c r="A15" s="14">
        <v>1.6</v>
      </c>
      <c r="B15" s="6" t="s">
        <v>441</v>
      </c>
      <c r="C15" s="6" t="s">
        <v>426</v>
      </c>
      <c r="E15" s="6" t="s">
        <v>203</v>
      </c>
      <c r="F15" s="6" t="s">
        <v>204</v>
      </c>
      <c r="G15" t="str">
        <f t="shared" si="0"/>
        <v>6FX8002-5CS21</v>
      </c>
      <c r="H15" t="s">
        <v>536</v>
      </c>
      <c r="I15" t="s">
        <v>538</v>
      </c>
      <c r="J15" t="s">
        <v>545</v>
      </c>
      <c r="K15" t="s">
        <v>541</v>
      </c>
      <c r="M15" t="s">
        <v>606</v>
      </c>
      <c r="N15" t="s">
        <v>612</v>
      </c>
      <c r="O15" s="6" t="s">
        <v>618</v>
      </c>
    </row>
    <row r="16" spans="1:15" x14ac:dyDescent="0.25">
      <c r="A16" s="14">
        <v>1.7</v>
      </c>
      <c r="B16" s="6" t="s">
        <v>442</v>
      </c>
      <c r="C16" s="6" t="s">
        <v>427</v>
      </c>
      <c r="E16" s="6" t="s">
        <v>164</v>
      </c>
      <c r="F16" s="6" t="s">
        <v>205</v>
      </c>
      <c r="G16" t="str">
        <f t="shared" si="0"/>
        <v>6FX8002-5CA28</v>
      </c>
      <c r="H16" s="6" t="s">
        <v>537</v>
      </c>
      <c r="I16" t="s">
        <v>538</v>
      </c>
      <c r="J16" t="s">
        <v>545</v>
      </c>
      <c r="M16" t="s">
        <v>607</v>
      </c>
      <c r="N16" t="s">
        <v>613</v>
      </c>
      <c r="O16" s="6" t="s">
        <v>619</v>
      </c>
    </row>
    <row r="17" spans="1:15" x14ac:dyDescent="0.25">
      <c r="A17" s="14">
        <v>1.8</v>
      </c>
      <c r="B17" s="6" t="s">
        <v>443</v>
      </c>
      <c r="C17" s="6" t="s">
        <v>428</v>
      </c>
      <c r="E17" s="6" t="s">
        <v>206</v>
      </c>
      <c r="F17" s="6" t="s">
        <v>207</v>
      </c>
      <c r="G17" t="str">
        <f t="shared" si="0"/>
        <v>6FX8002-5CS26</v>
      </c>
      <c r="H17" t="s">
        <v>536</v>
      </c>
      <c r="I17" t="s">
        <v>538</v>
      </c>
      <c r="J17" t="s">
        <v>545</v>
      </c>
      <c r="K17" t="s">
        <v>542</v>
      </c>
      <c r="M17" t="s">
        <v>608</v>
      </c>
      <c r="N17" t="s">
        <v>614</v>
      </c>
      <c r="O17" s="6" t="s">
        <v>620</v>
      </c>
    </row>
    <row r="18" spans="1:15" x14ac:dyDescent="0.25">
      <c r="A18" s="14">
        <v>1.9</v>
      </c>
      <c r="B18" s="6" t="s">
        <v>444</v>
      </c>
      <c r="C18" s="6" t="s">
        <v>429</v>
      </c>
      <c r="E18" s="6" t="s">
        <v>208</v>
      </c>
      <c r="F18" s="6" t="s">
        <v>209</v>
      </c>
      <c r="G18" t="str">
        <f t="shared" si="0"/>
        <v>6FX8002-5DS21</v>
      </c>
      <c r="H18" t="s">
        <v>536</v>
      </c>
      <c r="I18" t="s">
        <v>539</v>
      </c>
      <c r="J18" t="s">
        <v>545</v>
      </c>
      <c r="K18" t="s">
        <v>541</v>
      </c>
      <c r="M18" t="s">
        <v>609</v>
      </c>
      <c r="N18" t="s">
        <v>615</v>
      </c>
    </row>
    <row r="19" spans="1:15" x14ac:dyDescent="0.25">
      <c r="A19" s="14">
        <v>2</v>
      </c>
      <c r="B19" s="6" t="s">
        <v>33</v>
      </c>
      <c r="C19" s="6" t="s">
        <v>34</v>
      </c>
      <c r="E19" s="6" t="s">
        <v>165</v>
      </c>
      <c r="F19" s="6" t="s">
        <v>210</v>
      </c>
      <c r="G19" t="str">
        <f t="shared" si="0"/>
        <v>6FX8002-5DA28</v>
      </c>
      <c r="H19" s="6" t="s">
        <v>537</v>
      </c>
      <c r="I19" t="s">
        <v>539</v>
      </c>
      <c r="J19" t="s">
        <v>545</v>
      </c>
      <c r="M19" t="s">
        <v>610</v>
      </c>
      <c r="N19" t="s">
        <v>616</v>
      </c>
    </row>
    <row r="20" spans="1:15" x14ac:dyDescent="0.25">
      <c r="A20" s="14">
        <v>2.1</v>
      </c>
      <c r="B20" s="6" t="s">
        <v>445</v>
      </c>
      <c r="C20" s="6" t="s">
        <v>430</v>
      </c>
      <c r="E20" s="6" t="s">
        <v>211</v>
      </c>
      <c r="F20" s="6" t="s">
        <v>212</v>
      </c>
      <c r="G20" t="str">
        <f t="shared" si="0"/>
        <v>6FX8002-5DS26</v>
      </c>
      <c r="H20" t="s">
        <v>536</v>
      </c>
      <c r="I20" t="s">
        <v>539</v>
      </c>
      <c r="J20" t="s">
        <v>545</v>
      </c>
      <c r="K20" t="s">
        <v>542</v>
      </c>
    </row>
    <row r="21" spans="1:15" x14ac:dyDescent="0.25">
      <c r="A21" s="14">
        <v>2.2000000000000002</v>
      </c>
      <c r="B21" s="6" t="s">
        <v>446</v>
      </c>
      <c r="C21" s="6" t="s">
        <v>431</v>
      </c>
      <c r="E21" s="6" t="s">
        <v>213</v>
      </c>
      <c r="F21" s="6" t="s">
        <v>214</v>
      </c>
      <c r="G21" t="str">
        <f t="shared" si="0"/>
        <v>6FX8002-5CS31</v>
      </c>
      <c r="H21" t="s">
        <v>536</v>
      </c>
      <c r="I21" t="s">
        <v>543</v>
      </c>
      <c r="J21" t="s">
        <v>545</v>
      </c>
      <c r="K21" t="s">
        <v>541</v>
      </c>
    </row>
    <row r="22" spans="1:15" x14ac:dyDescent="0.25">
      <c r="A22" s="14">
        <v>2.2999999999999998</v>
      </c>
      <c r="B22" s="6" t="s">
        <v>447</v>
      </c>
      <c r="C22" s="6" t="s">
        <v>432</v>
      </c>
      <c r="E22" s="6" t="s">
        <v>166</v>
      </c>
      <c r="F22" s="6" t="s">
        <v>215</v>
      </c>
      <c r="G22" t="str">
        <f t="shared" si="0"/>
        <v>6FX8002-5CA38</v>
      </c>
      <c r="H22" s="6" t="s">
        <v>537</v>
      </c>
      <c r="I22" t="s">
        <v>543</v>
      </c>
      <c r="J22" t="s">
        <v>545</v>
      </c>
    </row>
    <row r="23" spans="1:15" x14ac:dyDescent="0.25">
      <c r="A23" s="14">
        <v>2.4</v>
      </c>
      <c r="B23" s="6" t="s">
        <v>448</v>
      </c>
      <c r="C23" s="6" t="s">
        <v>433</v>
      </c>
      <c r="E23" s="6" t="s">
        <v>141</v>
      </c>
      <c r="F23" s="6" t="s">
        <v>56</v>
      </c>
      <c r="G23" t="str">
        <f t="shared" si="0"/>
        <v>6FX8002-5CS36</v>
      </c>
      <c r="H23" t="s">
        <v>536</v>
      </c>
      <c r="I23" t="s">
        <v>543</v>
      </c>
      <c r="J23" t="s">
        <v>545</v>
      </c>
      <c r="K23" t="s">
        <v>542</v>
      </c>
    </row>
    <row r="24" spans="1:15" x14ac:dyDescent="0.25">
      <c r="A24" s="14">
        <v>2.5</v>
      </c>
      <c r="B24" s="6" t="s">
        <v>36</v>
      </c>
      <c r="C24" s="6" t="s">
        <v>37</v>
      </c>
      <c r="E24" s="6" t="s">
        <v>216</v>
      </c>
      <c r="F24" s="6" t="s">
        <v>217</v>
      </c>
      <c r="G24" t="str">
        <f t="shared" si="0"/>
        <v>6FX8002-5DS31</v>
      </c>
      <c r="H24" t="s">
        <v>536</v>
      </c>
      <c r="I24" t="s">
        <v>544</v>
      </c>
      <c r="J24" t="s">
        <v>545</v>
      </c>
      <c r="K24" t="s">
        <v>541</v>
      </c>
    </row>
    <row r="25" spans="1:15" x14ac:dyDescent="0.25">
      <c r="A25" s="14">
        <v>2.6</v>
      </c>
      <c r="B25" s="6" t="s">
        <v>449</v>
      </c>
      <c r="C25" s="6" t="s">
        <v>434</v>
      </c>
      <c r="E25" s="6" t="s">
        <v>167</v>
      </c>
      <c r="F25" s="6" t="s">
        <v>218</v>
      </c>
      <c r="G25" t="str">
        <f t="shared" si="0"/>
        <v>6FX8002-5DA38</v>
      </c>
      <c r="H25" s="6" t="s">
        <v>537</v>
      </c>
      <c r="I25" t="s">
        <v>544</v>
      </c>
      <c r="J25" t="s">
        <v>545</v>
      </c>
    </row>
    <row r="26" spans="1:15" x14ac:dyDescent="0.25">
      <c r="A26" s="14">
        <v>2.7</v>
      </c>
      <c r="B26" s="6" t="s">
        <v>450</v>
      </c>
      <c r="C26" s="6" t="s">
        <v>435</v>
      </c>
      <c r="E26" s="6" t="s">
        <v>147</v>
      </c>
      <c r="F26" s="6" t="s">
        <v>74</v>
      </c>
      <c r="G26" t="str">
        <f t="shared" ref="G26" si="1">CONCATENATE("6FX8002-",E26)</f>
        <v>6FX8002-5DS36</v>
      </c>
      <c r="H26" t="s">
        <v>536</v>
      </c>
      <c r="I26" t="s">
        <v>544</v>
      </c>
      <c r="J26" t="s">
        <v>545</v>
      </c>
      <c r="K26" t="s">
        <v>542</v>
      </c>
    </row>
    <row r="27" spans="1:15" x14ac:dyDescent="0.25">
      <c r="A27" s="14">
        <v>2.8</v>
      </c>
      <c r="B27" s="6" t="s">
        <v>451</v>
      </c>
      <c r="C27" s="6" t="s">
        <v>436</v>
      </c>
      <c r="E27" s="6" t="s">
        <v>604</v>
      </c>
      <c r="F27" s="6"/>
      <c r="G27" t="str">
        <f t="shared" si="0"/>
        <v>6FX8002-5DG31</v>
      </c>
      <c r="H27" t="s">
        <v>536</v>
      </c>
      <c r="I27" t="s">
        <v>544</v>
      </c>
      <c r="J27" t="s">
        <v>545</v>
      </c>
      <c r="K27" t="s">
        <v>22</v>
      </c>
    </row>
    <row r="28" spans="1:15" x14ac:dyDescent="0.25">
      <c r="A28" s="14">
        <v>2.9</v>
      </c>
      <c r="B28" s="6" t="s">
        <v>452</v>
      </c>
      <c r="C28" s="6" t="s">
        <v>437</v>
      </c>
      <c r="E28" s="6" t="s">
        <v>219</v>
      </c>
      <c r="F28" s="6" t="s">
        <v>220</v>
      </c>
      <c r="G28" t="str">
        <f t="shared" si="0"/>
        <v>6FX8002-5CS41</v>
      </c>
      <c r="H28" t="s">
        <v>536</v>
      </c>
      <c r="I28" t="s">
        <v>546</v>
      </c>
      <c r="J28" t="s">
        <v>545</v>
      </c>
      <c r="K28" t="s">
        <v>541</v>
      </c>
    </row>
    <row r="29" spans="1:15" x14ac:dyDescent="0.25">
      <c r="A29" s="14">
        <v>3</v>
      </c>
      <c r="B29" s="6" t="s">
        <v>39</v>
      </c>
      <c r="C29" s="6" t="s">
        <v>40</v>
      </c>
      <c r="E29" s="6" t="s">
        <v>168</v>
      </c>
      <c r="F29" s="6" t="s">
        <v>221</v>
      </c>
      <c r="G29" t="str">
        <f t="shared" si="0"/>
        <v>6FX8002-5CA48</v>
      </c>
      <c r="H29" s="6" t="s">
        <v>537</v>
      </c>
      <c r="I29" t="s">
        <v>546</v>
      </c>
      <c r="J29" t="s">
        <v>545</v>
      </c>
    </row>
    <row r="30" spans="1:15" x14ac:dyDescent="0.25">
      <c r="A30" s="14">
        <v>3.1</v>
      </c>
      <c r="B30" s="6" t="s">
        <v>410</v>
      </c>
      <c r="C30" s="6" t="s">
        <v>403</v>
      </c>
      <c r="E30" s="6" t="s">
        <v>222</v>
      </c>
      <c r="F30" s="6" t="s">
        <v>223</v>
      </c>
      <c r="G30" t="str">
        <f t="shared" si="0"/>
        <v>6FX8002-5CS46</v>
      </c>
      <c r="H30" t="s">
        <v>536</v>
      </c>
      <c r="I30" t="s">
        <v>546</v>
      </c>
      <c r="J30" t="s">
        <v>545</v>
      </c>
      <c r="K30" t="s">
        <v>542</v>
      </c>
    </row>
    <row r="31" spans="1:15" x14ac:dyDescent="0.25">
      <c r="A31" s="14">
        <v>3.2</v>
      </c>
      <c r="B31" s="6" t="s">
        <v>411</v>
      </c>
      <c r="C31" s="6" t="s">
        <v>404</v>
      </c>
      <c r="E31" s="6" t="s">
        <v>224</v>
      </c>
      <c r="F31" s="6" t="s">
        <v>225</v>
      </c>
      <c r="G31" t="str">
        <f t="shared" si="0"/>
        <v>6FX8002-5DS41</v>
      </c>
      <c r="H31" t="s">
        <v>536</v>
      </c>
      <c r="I31" t="s">
        <v>547</v>
      </c>
      <c r="J31" t="s">
        <v>545</v>
      </c>
      <c r="K31" t="s">
        <v>541</v>
      </c>
    </row>
    <row r="32" spans="1:15" x14ac:dyDescent="0.25">
      <c r="A32" s="14">
        <v>3.3</v>
      </c>
      <c r="B32" s="6" t="s">
        <v>412</v>
      </c>
      <c r="C32" s="6" t="s">
        <v>405</v>
      </c>
      <c r="E32" s="6" t="s">
        <v>144</v>
      </c>
      <c r="F32" s="6" t="s">
        <v>65</v>
      </c>
      <c r="G32" t="str">
        <f t="shared" si="0"/>
        <v>6FX8002-5DA48</v>
      </c>
      <c r="H32" s="6" t="s">
        <v>537</v>
      </c>
      <c r="I32" t="s">
        <v>547</v>
      </c>
      <c r="J32" t="s">
        <v>545</v>
      </c>
    </row>
    <row r="33" spans="1:11" x14ac:dyDescent="0.25">
      <c r="A33" s="14">
        <v>3.4</v>
      </c>
      <c r="B33" s="6" t="s">
        <v>413</v>
      </c>
      <c r="C33" s="6" t="s">
        <v>406</v>
      </c>
      <c r="E33" s="6" t="s">
        <v>150</v>
      </c>
      <c r="F33" s="6" t="s">
        <v>226</v>
      </c>
      <c r="G33" t="str">
        <f t="shared" si="0"/>
        <v>6FX8002-5DS46</v>
      </c>
      <c r="H33" t="s">
        <v>536</v>
      </c>
      <c r="I33" t="s">
        <v>547</v>
      </c>
      <c r="J33" t="s">
        <v>545</v>
      </c>
      <c r="K33" t="s">
        <v>542</v>
      </c>
    </row>
    <row r="34" spans="1:11" x14ac:dyDescent="0.25">
      <c r="A34" s="14">
        <v>3.5</v>
      </c>
      <c r="B34" s="6" t="s">
        <v>42</v>
      </c>
      <c r="C34" s="6" t="s">
        <v>43</v>
      </c>
      <c r="E34" s="6" t="s">
        <v>228</v>
      </c>
      <c r="F34" s="6" t="s">
        <v>227</v>
      </c>
      <c r="G34" t="str">
        <f t="shared" si="0"/>
        <v>6FX8002-5CS51</v>
      </c>
      <c r="H34" t="s">
        <v>536</v>
      </c>
      <c r="I34" t="s">
        <v>548</v>
      </c>
      <c r="J34" t="s">
        <v>545</v>
      </c>
      <c r="K34" t="s">
        <v>541</v>
      </c>
    </row>
    <row r="35" spans="1:11" x14ac:dyDescent="0.25">
      <c r="A35" s="14">
        <v>3.6</v>
      </c>
      <c r="B35" s="6" t="s">
        <v>414</v>
      </c>
      <c r="C35" s="6" t="s">
        <v>407</v>
      </c>
      <c r="E35" s="6" t="s">
        <v>169</v>
      </c>
      <c r="F35" s="6" t="s">
        <v>229</v>
      </c>
      <c r="G35" t="str">
        <f t="shared" si="0"/>
        <v>6FX8002-5CA58</v>
      </c>
      <c r="H35" s="6" t="s">
        <v>537</v>
      </c>
      <c r="I35" t="s">
        <v>548</v>
      </c>
      <c r="J35" t="s">
        <v>545</v>
      </c>
    </row>
    <row r="36" spans="1:11" x14ac:dyDescent="0.25">
      <c r="A36" s="14">
        <v>3.7</v>
      </c>
      <c r="B36" s="6" t="s">
        <v>45</v>
      </c>
      <c r="C36" s="6" t="s">
        <v>46</v>
      </c>
      <c r="E36" s="6" t="s">
        <v>230</v>
      </c>
      <c r="F36" s="6" t="s">
        <v>231</v>
      </c>
      <c r="G36" t="str">
        <f t="shared" si="0"/>
        <v>6FX8002-5CS56</v>
      </c>
      <c r="H36" t="s">
        <v>536</v>
      </c>
      <c r="I36" t="s">
        <v>548</v>
      </c>
      <c r="J36" t="s">
        <v>545</v>
      </c>
      <c r="K36" t="s">
        <v>542</v>
      </c>
    </row>
    <row r="37" spans="1:11" x14ac:dyDescent="0.25">
      <c r="A37" s="14">
        <v>3.8</v>
      </c>
      <c r="B37" s="6" t="s">
        <v>415</v>
      </c>
      <c r="C37" s="6" t="s">
        <v>408</v>
      </c>
      <c r="E37" s="6" t="s">
        <v>232</v>
      </c>
      <c r="F37" s="6" t="s">
        <v>233</v>
      </c>
      <c r="G37" t="str">
        <f t="shared" si="0"/>
        <v>6FX8002-5DS51</v>
      </c>
      <c r="H37" t="s">
        <v>536</v>
      </c>
      <c r="I37" t="s">
        <v>549</v>
      </c>
      <c r="J37" t="s">
        <v>545</v>
      </c>
      <c r="K37" t="s">
        <v>541</v>
      </c>
    </row>
    <row r="38" spans="1:11" x14ac:dyDescent="0.25">
      <c r="A38" s="14">
        <v>3.9</v>
      </c>
      <c r="B38" s="6" t="s">
        <v>416</v>
      </c>
      <c r="C38" s="6" t="s">
        <v>409</v>
      </c>
      <c r="E38" s="6" t="s">
        <v>170</v>
      </c>
      <c r="F38" s="6" t="s">
        <v>234</v>
      </c>
      <c r="G38" t="str">
        <f t="shared" si="0"/>
        <v>6FX8002-5DA58</v>
      </c>
      <c r="H38" s="6" t="s">
        <v>537</v>
      </c>
      <c r="I38" t="s">
        <v>549</v>
      </c>
      <c r="J38" t="s">
        <v>545</v>
      </c>
    </row>
    <row r="39" spans="1:11" x14ac:dyDescent="0.25">
      <c r="A39" s="14">
        <v>4</v>
      </c>
      <c r="B39" s="6" t="s">
        <v>48</v>
      </c>
      <c r="C39" s="6" t="s">
        <v>49</v>
      </c>
      <c r="E39" s="6" t="s">
        <v>148</v>
      </c>
      <c r="F39" s="6" t="s">
        <v>77</v>
      </c>
      <c r="G39" t="str">
        <f t="shared" si="0"/>
        <v>6FX8002-5DS56</v>
      </c>
      <c r="H39" t="s">
        <v>536</v>
      </c>
      <c r="I39" t="s">
        <v>549</v>
      </c>
      <c r="J39" t="s">
        <v>545</v>
      </c>
      <c r="K39" t="s">
        <v>542</v>
      </c>
    </row>
    <row r="40" spans="1:11" x14ac:dyDescent="0.25">
      <c r="A40" s="14">
        <v>4.0999999999999996</v>
      </c>
      <c r="B40" s="6" t="s">
        <v>396</v>
      </c>
      <c r="C40" s="6" t="s">
        <v>389</v>
      </c>
      <c r="E40" s="6" t="s">
        <v>235</v>
      </c>
      <c r="F40" s="6" t="s">
        <v>236</v>
      </c>
      <c r="G40" t="str">
        <f t="shared" si="0"/>
        <v>6FX8002-5CS61</v>
      </c>
      <c r="H40" t="s">
        <v>536</v>
      </c>
      <c r="I40" t="s">
        <v>550</v>
      </c>
      <c r="J40" t="s">
        <v>545</v>
      </c>
      <c r="K40" t="s">
        <v>541</v>
      </c>
    </row>
    <row r="41" spans="1:11" x14ac:dyDescent="0.25">
      <c r="A41" s="14">
        <v>4.2</v>
      </c>
      <c r="B41" s="6" t="s">
        <v>397</v>
      </c>
      <c r="C41" s="6" t="s">
        <v>390</v>
      </c>
      <c r="E41" s="6" t="s">
        <v>171</v>
      </c>
      <c r="F41" s="6" t="s">
        <v>237</v>
      </c>
      <c r="G41" t="str">
        <f t="shared" si="0"/>
        <v>6FX8002-5CA68</v>
      </c>
      <c r="H41" s="6" t="s">
        <v>537</v>
      </c>
      <c r="I41" t="s">
        <v>550</v>
      </c>
      <c r="J41" t="s">
        <v>545</v>
      </c>
    </row>
    <row r="42" spans="1:11" x14ac:dyDescent="0.25">
      <c r="A42" s="14">
        <v>4.3</v>
      </c>
      <c r="B42" s="6" t="s">
        <v>398</v>
      </c>
      <c r="C42" s="6" t="s">
        <v>391</v>
      </c>
      <c r="E42" s="6" t="s">
        <v>238</v>
      </c>
      <c r="F42" s="6" t="s">
        <v>239</v>
      </c>
      <c r="G42" t="str">
        <f t="shared" si="0"/>
        <v>6FX8002-5CS66</v>
      </c>
      <c r="H42" t="s">
        <v>536</v>
      </c>
      <c r="I42" t="s">
        <v>550</v>
      </c>
      <c r="J42" t="s">
        <v>545</v>
      </c>
      <c r="K42" t="s">
        <v>542</v>
      </c>
    </row>
    <row r="43" spans="1:11" x14ac:dyDescent="0.25">
      <c r="A43" s="14">
        <v>4.4000000000000004</v>
      </c>
      <c r="B43" s="6" t="s">
        <v>399</v>
      </c>
      <c r="C43" s="6" t="s">
        <v>392</v>
      </c>
      <c r="E43" s="6" t="s">
        <v>240</v>
      </c>
      <c r="F43" s="6" t="s">
        <v>241</v>
      </c>
      <c r="G43" t="str">
        <f t="shared" si="0"/>
        <v>6FX8002-5DS61</v>
      </c>
      <c r="H43" t="s">
        <v>536</v>
      </c>
      <c r="I43" t="s">
        <v>551</v>
      </c>
      <c r="J43" t="s">
        <v>545</v>
      </c>
      <c r="K43" t="s">
        <v>541</v>
      </c>
    </row>
    <row r="44" spans="1:11" x14ac:dyDescent="0.25">
      <c r="A44" s="14">
        <v>4.5</v>
      </c>
      <c r="B44" s="6" t="s">
        <v>51</v>
      </c>
      <c r="C44" s="6" t="s">
        <v>52</v>
      </c>
      <c r="E44" s="6" t="s">
        <v>172</v>
      </c>
      <c r="F44" s="6" t="s">
        <v>242</v>
      </c>
      <c r="G44" t="str">
        <f t="shared" si="0"/>
        <v>6FX8002-5DA68</v>
      </c>
      <c r="H44" s="6" t="s">
        <v>537</v>
      </c>
      <c r="I44" t="s">
        <v>551</v>
      </c>
      <c r="J44" t="s">
        <v>545</v>
      </c>
    </row>
    <row r="45" spans="1:11" x14ac:dyDescent="0.25">
      <c r="A45" s="14">
        <v>4.5999999999999996</v>
      </c>
      <c r="B45" s="6" t="s">
        <v>400</v>
      </c>
      <c r="C45" s="6" t="s">
        <v>393</v>
      </c>
      <c r="E45" s="6" t="s">
        <v>243</v>
      </c>
      <c r="F45" s="6" t="s">
        <v>244</v>
      </c>
      <c r="G45" t="str">
        <f t="shared" si="0"/>
        <v>6FX8002-5DS66</v>
      </c>
      <c r="H45" t="s">
        <v>536</v>
      </c>
      <c r="I45" t="s">
        <v>551</v>
      </c>
      <c r="J45" t="s">
        <v>545</v>
      </c>
      <c r="K45" t="s">
        <v>542</v>
      </c>
    </row>
    <row r="46" spans="1:11" x14ac:dyDescent="0.25">
      <c r="A46" s="14">
        <v>4.7</v>
      </c>
      <c r="B46" s="6" t="s">
        <v>401</v>
      </c>
      <c r="C46" s="6" t="s">
        <v>394</v>
      </c>
      <c r="E46" s="6" t="s">
        <v>151</v>
      </c>
      <c r="F46" s="6" t="s">
        <v>245</v>
      </c>
      <c r="G46" t="str">
        <f t="shared" si="0"/>
        <v>6FX8002-5CS54</v>
      </c>
      <c r="H46" t="s">
        <v>536</v>
      </c>
      <c r="I46" t="s">
        <v>548</v>
      </c>
      <c r="J46" t="s">
        <v>545</v>
      </c>
      <c r="K46" t="s">
        <v>552</v>
      </c>
    </row>
    <row r="47" spans="1:11" x14ac:dyDescent="0.25">
      <c r="A47" s="14">
        <v>4.8</v>
      </c>
      <c r="B47" s="6" t="s">
        <v>54</v>
      </c>
      <c r="C47" s="6" t="s">
        <v>55</v>
      </c>
      <c r="E47" s="6" t="s">
        <v>169</v>
      </c>
      <c r="F47" s="6" t="s">
        <v>246</v>
      </c>
      <c r="G47" t="str">
        <f t="shared" si="0"/>
        <v>6FX8002-5CA58</v>
      </c>
      <c r="H47" s="6" t="s">
        <v>537</v>
      </c>
      <c r="I47" t="s">
        <v>548</v>
      </c>
      <c r="J47" t="s">
        <v>545</v>
      </c>
      <c r="K47" s="54" t="s">
        <v>553</v>
      </c>
    </row>
    <row r="48" spans="1:11" x14ac:dyDescent="0.25">
      <c r="A48" s="14">
        <v>4.9000000000000004</v>
      </c>
      <c r="B48" s="6" t="s">
        <v>402</v>
      </c>
      <c r="C48" s="6" t="s">
        <v>395</v>
      </c>
      <c r="E48" s="6" t="s">
        <v>152</v>
      </c>
      <c r="F48" s="6" t="s">
        <v>247</v>
      </c>
      <c r="G48" t="str">
        <f t="shared" si="0"/>
        <v>6FX8002-5DS54</v>
      </c>
      <c r="H48" t="s">
        <v>536</v>
      </c>
      <c r="I48" t="s">
        <v>549</v>
      </c>
      <c r="J48" t="s">
        <v>545</v>
      </c>
      <c r="K48" t="s">
        <v>552</v>
      </c>
    </row>
    <row r="49" spans="1:11" x14ac:dyDescent="0.25">
      <c r="A49" s="14">
        <v>5</v>
      </c>
      <c r="B49" s="6" t="s">
        <v>57</v>
      </c>
      <c r="C49" s="6" t="s">
        <v>58</v>
      </c>
      <c r="E49" s="6" t="s">
        <v>170</v>
      </c>
      <c r="F49" t="s">
        <v>248</v>
      </c>
      <c r="G49" t="str">
        <f t="shared" si="0"/>
        <v>6FX8002-5DA58</v>
      </c>
      <c r="H49" s="6" t="s">
        <v>537</v>
      </c>
      <c r="I49" t="s">
        <v>549</v>
      </c>
      <c r="J49" t="s">
        <v>545</v>
      </c>
      <c r="K49" s="54" t="s">
        <v>555</v>
      </c>
    </row>
    <row r="50" spans="1:11" x14ac:dyDescent="0.25">
      <c r="A50" s="14">
        <v>5.0999999999999996</v>
      </c>
      <c r="B50" s="6" t="s">
        <v>460</v>
      </c>
      <c r="C50" s="6" t="s">
        <v>453</v>
      </c>
      <c r="E50" s="6" t="s">
        <v>153</v>
      </c>
      <c r="F50" s="6" t="s">
        <v>249</v>
      </c>
      <c r="G50" t="str">
        <f t="shared" si="0"/>
        <v>6FX8002-5CS64</v>
      </c>
      <c r="H50" t="s">
        <v>536</v>
      </c>
      <c r="I50" t="s">
        <v>550</v>
      </c>
      <c r="J50" t="s">
        <v>545</v>
      </c>
      <c r="K50" t="s">
        <v>552</v>
      </c>
    </row>
    <row r="51" spans="1:11" x14ac:dyDescent="0.25">
      <c r="A51" s="14">
        <v>5.2</v>
      </c>
      <c r="B51" s="6" t="s">
        <v>461</v>
      </c>
      <c r="C51" s="6" t="s">
        <v>454</v>
      </c>
      <c r="E51" t="s">
        <v>171</v>
      </c>
      <c r="F51" t="s">
        <v>250</v>
      </c>
      <c r="G51" t="str">
        <f t="shared" si="0"/>
        <v>6FX8002-5CA68</v>
      </c>
      <c r="H51" s="6" t="s">
        <v>537</v>
      </c>
      <c r="I51" t="s">
        <v>550</v>
      </c>
      <c r="J51" t="s">
        <v>545</v>
      </c>
      <c r="K51" s="54" t="s">
        <v>556</v>
      </c>
    </row>
    <row r="52" spans="1:11" x14ac:dyDescent="0.25">
      <c r="A52" s="14">
        <v>5.3</v>
      </c>
      <c r="B52" s="6" t="s">
        <v>462</v>
      </c>
      <c r="C52" s="6" t="s">
        <v>455</v>
      </c>
      <c r="E52" s="6" t="s">
        <v>149</v>
      </c>
      <c r="F52" s="6" t="s">
        <v>80</v>
      </c>
      <c r="G52" t="str">
        <f t="shared" si="0"/>
        <v>6FX8002-5DS64</v>
      </c>
      <c r="H52" t="s">
        <v>536</v>
      </c>
      <c r="I52" t="s">
        <v>551</v>
      </c>
      <c r="J52" t="s">
        <v>545</v>
      </c>
      <c r="K52" t="s">
        <v>552</v>
      </c>
    </row>
    <row r="53" spans="1:11" x14ac:dyDescent="0.25">
      <c r="A53" s="14">
        <v>5.4</v>
      </c>
      <c r="B53" s="6" t="s">
        <v>463</v>
      </c>
      <c r="C53" s="6" t="s">
        <v>456</v>
      </c>
      <c r="E53" t="s">
        <v>172</v>
      </c>
      <c r="F53" t="s">
        <v>251</v>
      </c>
      <c r="G53" t="str">
        <f t="shared" si="0"/>
        <v>6FX8002-5DA68</v>
      </c>
      <c r="H53" s="6" t="s">
        <v>537</v>
      </c>
      <c r="I53" t="s">
        <v>551</v>
      </c>
      <c r="J53" t="s">
        <v>545</v>
      </c>
      <c r="K53" s="54" t="s">
        <v>557</v>
      </c>
    </row>
    <row r="54" spans="1:11" x14ac:dyDescent="0.25">
      <c r="A54" s="14">
        <v>5.5</v>
      </c>
      <c r="B54" s="6" t="s">
        <v>60</v>
      </c>
      <c r="C54" s="6" t="s">
        <v>61</v>
      </c>
      <c r="E54" t="s">
        <v>243</v>
      </c>
      <c r="F54" t="s">
        <v>252</v>
      </c>
      <c r="G54" t="str">
        <f t="shared" si="0"/>
        <v>6FX8002-5DS66</v>
      </c>
      <c r="H54" t="s">
        <v>536</v>
      </c>
      <c r="I54" t="s">
        <v>551</v>
      </c>
      <c r="J54" t="s">
        <v>545</v>
      </c>
      <c r="K54" s="54" t="s">
        <v>558</v>
      </c>
    </row>
    <row r="55" spans="1:11" x14ac:dyDescent="0.25">
      <c r="A55" s="14">
        <v>5.6</v>
      </c>
      <c r="B55" s="6" t="s">
        <v>464</v>
      </c>
      <c r="C55" s="6" t="s">
        <v>457</v>
      </c>
      <c r="E55" s="6" t="s">
        <v>154</v>
      </c>
      <c r="F55" s="6" t="s">
        <v>253</v>
      </c>
      <c r="G55" t="str">
        <f t="shared" si="0"/>
        <v>6FX8002-5CS24</v>
      </c>
      <c r="H55" t="s">
        <v>536</v>
      </c>
      <c r="I55" t="s">
        <v>559</v>
      </c>
      <c r="J55" t="s">
        <v>545</v>
      </c>
      <c r="K55" t="s">
        <v>541</v>
      </c>
    </row>
    <row r="56" spans="1:11" x14ac:dyDescent="0.25">
      <c r="A56" s="14">
        <v>5.7</v>
      </c>
      <c r="B56" s="6" t="s">
        <v>303</v>
      </c>
      <c r="C56" s="6" t="s">
        <v>304</v>
      </c>
      <c r="E56" s="6" t="s">
        <v>254</v>
      </c>
      <c r="F56" s="6" t="s">
        <v>255</v>
      </c>
      <c r="G56" t="str">
        <f t="shared" si="0"/>
        <v>6FX8002-5CS13</v>
      </c>
      <c r="H56" t="s">
        <v>536</v>
      </c>
      <c r="I56" t="s">
        <v>550</v>
      </c>
      <c r="J56" t="s">
        <v>560</v>
      </c>
      <c r="K56" t="s">
        <v>541</v>
      </c>
    </row>
    <row r="57" spans="1:11" x14ac:dyDescent="0.25">
      <c r="A57" s="14">
        <v>5.8</v>
      </c>
      <c r="B57" s="6" t="s">
        <v>465</v>
      </c>
      <c r="C57" s="6" t="s">
        <v>458</v>
      </c>
      <c r="E57" t="s">
        <v>174</v>
      </c>
      <c r="F57" t="s">
        <v>256</v>
      </c>
      <c r="G57" t="str">
        <f t="shared" si="0"/>
        <v>6FX8002-5CX18</v>
      </c>
      <c r="H57" s="6" t="s">
        <v>537</v>
      </c>
      <c r="I57" t="s">
        <v>550</v>
      </c>
      <c r="J57" t="s">
        <v>560</v>
      </c>
    </row>
    <row r="58" spans="1:11" x14ac:dyDescent="0.25">
      <c r="A58" s="14">
        <v>5.9</v>
      </c>
      <c r="B58" s="6" t="s">
        <v>466</v>
      </c>
      <c r="C58" s="6" t="s">
        <v>459</v>
      </c>
      <c r="E58" t="s">
        <v>257</v>
      </c>
      <c r="F58" t="s">
        <v>258</v>
      </c>
      <c r="G58" t="str">
        <f t="shared" si="0"/>
        <v>6FX8002-5CS17</v>
      </c>
      <c r="H58" t="s">
        <v>536</v>
      </c>
      <c r="I58" t="s">
        <v>550</v>
      </c>
      <c r="J58" t="s">
        <v>560</v>
      </c>
      <c r="K58" t="s">
        <v>542</v>
      </c>
    </row>
    <row r="59" spans="1:11" x14ac:dyDescent="0.25">
      <c r="A59" s="14">
        <v>6</v>
      </c>
      <c r="B59" s="6" t="s">
        <v>63</v>
      </c>
      <c r="C59" s="6" t="s">
        <v>64</v>
      </c>
      <c r="E59" s="6" t="s">
        <v>259</v>
      </c>
      <c r="F59" s="6" t="s">
        <v>260</v>
      </c>
      <c r="G59" t="str">
        <f t="shared" si="0"/>
        <v>6FX8002-5DS13</v>
      </c>
      <c r="H59" t="s">
        <v>536</v>
      </c>
      <c r="I59" t="s">
        <v>551</v>
      </c>
      <c r="J59" t="s">
        <v>560</v>
      </c>
      <c r="K59" t="s">
        <v>541</v>
      </c>
    </row>
    <row r="60" spans="1:11" x14ac:dyDescent="0.25">
      <c r="A60" s="14">
        <v>6.1</v>
      </c>
      <c r="B60" s="6" t="s">
        <v>475</v>
      </c>
      <c r="C60" s="6" t="s">
        <v>467</v>
      </c>
      <c r="E60" t="s">
        <v>173</v>
      </c>
      <c r="F60" t="s">
        <v>261</v>
      </c>
      <c r="G60" t="str">
        <f t="shared" si="0"/>
        <v>6FX8002-5DX18</v>
      </c>
      <c r="H60" s="6" t="s">
        <v>537</v>
      </c>
      <c r="I60" t="s">
        <v>551</v>
      </c>
      <c r="J60" t="s">
        <v>560</v>
      </c>
    </row>
    <row r="61" spans="1:11" x14ac:dyDescent="0.25">
      <c r="A61" s="14">
        <v>6.2</v>
      </c>
      <c r="B61" s="6" t="s">
        <v>476</v>
      </c>
      <c r="C61" s="6" t="s">
        <v>468</v>
      </c>
      <c r="E61" t="s">
        <v>262</v>
      </c>
      <c r="F61" t="s">
        <v>263</v>
      </c>
      <c r="G61" t="str">
        <f t="shared" si="0"/>
        <v>6FX8002-5DS17</v>
      </c>
      <c r="H61" t="s">
        <v>536</v>
      </c>
      <c r="I61" t="s">
        <v>551</v>
      </c>
      <c r="J61" t="s">
        <v>560</v>
      </c>
      <c r="K61" t="s">
        <v>542</v>
      </c>
    </row>
    <row r="62" spans="1:11" x14ac:dyDescent="0.25">
      <c r="A62" s="14">
        <v>6.3</v>
      </c>
      <c r="B62" s="6" t="s">
        <v>477</v>
      </c>
      <c r="C62" s="6" t="s">
        <v>469</v>
      </c>
      <c r="E62" s="6" t="s">
        <v>155</v>
      </c>
      <c r="F62" s="6" t="s">
        <v>264</v>
      </c>
      <c r="G62" t="str">
        <f t="shared" si="0"/>
        <v>6FX8002-5CS14</v>
      </c>
      <c r="H62" t="s">
        <v>536</v>
      </c>
      <c r="I62" t="s">
        <v>550</v>
      </c>
      <c r="J62" t="s">
        <v>560</v>
      </c>
      <c r="K62" t="s">
        <v>552</v>
      </c>
    </row>
    <row r="63" spans="1:11" x14ac:dyDescent="0.25">
      <c r="A63" s="14">
        <v>6.4</v>
      </c>
      <c r="B63" s="6" t="s">
        <v>478</v>
      </c>
      <c r="C63" s="6" t="s">
        <v>470</v>
      </c>
      <c r="E63" t="s">
        <v>174</v>
      </c>
      <c r="F63" t="s">
        <v>265</v>
      </c>
      <c r="G63" t="str">
        <f t="shared" si="0"/>
        <v>6FX8002-5CX18</v>
      </c>
      <c r="H63" s="6" t="s">
        <v>537</v>
      </c>
      <c r="I63" t="s">
        <v>550</v>
      </c>
      <c r="J63" t="s">
        <v>560</v>
      </c>
      <c r="K63" s="54" t="s">
        <v>561</v>
      </c>
    </row>
    <row r="64" spans="1:11" x14ac:dyDescent="0.25">
      <c r="A64" s="14">
        <v>6.5</v>
      </c>
      <c r="B64" s="6" t="s">
        <v>66</v>
      </c>
      <c r="C64" s="6" t="s">
        <v>67</v>
      </c>
      <c r="E64" s="6" t="s">
        <v>156</v>
      </c>
      <c r="F64" s="6" t="s">
        <v>266</v>
      </c>
      <c r="G64" t="str">
        <f t="shared" si="0"/>
        <v>6FX8002-5DS14</v>
      </c>
      <c r="H64" t="s">
        <v>536</v>
      </c>
      <c r="I64" t="s">
        <v>551</v>
      </c>
      <c r="J64" t="s">
        <v>560</v>
      </c>
      <c r="K64" t="s">
        <v>552</v>
      </c>
    </row>
    <row r="65" spans="1:11" x14ac:dyDescent="0.25">
      <c r="A65" s="14">
        <v>6.6</v>
      </c>
      <c r="B65" s="6" t="s">
        <v>479</v>
      </c>
      <c r="C65" s="6" t="s">
        <v>471</v>
      </c>
      <c r="E65" t="s">
        <v>173</v>
      </c>
      <c r="F65" t="s">
        <v>267</v>
      </c>
      <c r="G65" t="str">
        <f t="shared" si="0"/>
        <v>6FX8002-5DX18</v>
      </c>
      <c r="H65" s="6" t="s">
        <v>537</v>
      </c>
      <c r="I65" t="s">
        <v>551</v>
      </c>
      <c r="J65" t="s">
        <v>560</v>
      </c>
      <c r="K65" s="54" t="s">
        <v>554</v>
      </c>
    </row>
    <row r="66" spans="1:11" x14ac:dyDescent="0.25">
      <c r="A66" s="14">
        <v>6.7</v>
      </c>
      <c r="B66" s="6" t="s">
        <v>480</v>
      </c>
      <c r="C66" s="6" t="s">
        <v>472</v>
      </c>
      <c r="E66" s="6" t="s">
        <v>157</v>
      </c>
      <c r="F66" s="6" t="s">
        <v>268</v>
      </c>
      <c r="G66" t="str">
        <f t="shared" si="0"/>
        <v>6FX8002-5CS23</v>
      </c>
      <c r="H66" t="s">
        <v>536</v>
      </c>
      <c r="I66" t="s">
        <v>559</v>
      </c>
      <c r="J66" t="s">
        <v>560</v>
      </c>
      <c r="K66" t="s">
        <v>552</v>
      </c>
    </row>
    <row r="67" spans="1:11" x14ac:dyDescent="0.25">
      <c r="A67" s="14">
        <v>6.8</v>
      </c>
      <c r="B67" s="6" t="s">
        <v>481</v>
      </c>
      <c r="C67" s="6" t="s">
        <v>473</v>
      </c>
      <c r="E67" t="s">
        <v>175</v>
      </c>
      <c r="F67" t="s">
        <v>269</v>
      </c>
      <c r="G67" t="str">
        <f t="shared" si="0"/>
        <v>6FX8002-5CX28</v>
      </c>
      <c r="H67" s="6" t="s">
        <v>537</v>
      </c>
      <c r="I67" t="s">
        <v>559</v>
      </c>
      <c r="J67" t="s">
        <v>560</v>
      </c>
    </row>
    <row r="68" spans="1:11" x14ac:dyDescent="0.25">
      <c r="A68" s="14">
        <v>6.9</v>
      </c>
      <c r="B68" s="6" t="s">
        <v>482</v>
      </c>
      <c r="C68" s="6" t="s">
        <v>474</v>
      </c>
      <c r="E68" s="6" t="s">
        <v>158</v>
      </c>
      <c r="F68" s="6" t="s">
        <v>270</v>
      </c>
      <c r="G68" t="str">
        <f t="shared" si="0"/>
        <v>6FX8002-5DS23</v>
      </c>
      <c r="H68" t="s">
        <v>536</v>
      </c>
      <c r="I68" t="s">
        <v>562</v>
      </c>
      <c r="J68" t="s">
        <v>560</v>
      </c>
      <c r="K68" t="s">
        <v>552</v>
      </c>
    </row>
    <row r="69" spans="1:11" x14ac:dyDescent="0.25">
      <c r="A69" s="14">
        <v>7</v>
      </c>
      <c r="B69" s="6" t="s">
        <v>69</v>
      </c>
      <c r="C69" s="6" t="s">
        <v>70</v>
      </c>
      <c r="E69" t="s">
        <v>176</v>
      </c>
      <c r="F69" t="s">
        <v>271</v>
      </c>
      <c r="G69" t="str">
        <f t="shared" ref="G69:G96" si="2">CONCATENATE("6FX8002-",E69)</f>
        <v>6FX8002-5DX28</v>
      </c>
      <c r="H69" s="6" t="s">
        <v>537</v>
      </c>
      <c r="I69" t="s">
        <v>562</v>
      </c>
      <c r="J69" t="s">
        <v>560</v>
      </c>
    </row>
    <row r="70" spans="1:11" x14ac:dyDescent="0.25">
      <c r="A70" s="14">
        <v>7.1</v>
      </c>
      <c r="B70" s="6" t="s">
        <v>490</v>
      </c>
      <c r="C70" s="6" t="s">
        <v>483</v>
      </c>
      <c r="E70" s="6" t="s">
        <v>159</v>
      </c>
      <c r="F70" s="6" t="s">
        <v>272</v>
      </c>
      <c r="G70" t="str">
        <f t="shared" si="2"/>
        <v>6FX8002-5DG33</v>
      </c>
      <c r="H70" t="s">
        <v>536</v>
      </c>
      <c r="I70" t="s">
        <v>563</v>
      </c>
      <c r="J70" t="s">
        <v>560</v>
      </c>
      <c r="K70" t="s">
        <v>564</v>
      </c>
    </row>
    <row r="71" spans="1:11" x14ac:dyDescent="0.25">
      <c r="A71" s="14">
        <v>7.2</v>
      </c>
      <c r="B71" s="6" t="s">
        <v>491</v>
      </c>
      <c r="C71" s="6" t="s">
        <v>484</v>
      </c>
      <c r="E71" t="s">
        <v>177</v>
      </c>
      <c r="F71" t="s">
        <v>273</v>
      </c>
      <c r="G71" t="str">
        <f t="shared" si="2"/>
        <v>6FX8002-5DX38</v>
      </c>
      <c r="H71" s="6" t="s">
        <v>537</v>
      </c>
      <c r="I71" t="s">
        <v>563</v>
      </c>
      <c r="J71" t="s">
        <v>560</v>
      </c>
    </row>
    <row r="72" spans="1:11" x14ac:dyDescent="0.25">
      <c r="A72" s="14">
        <v>7.3</v>
      </c>
      <c r="B72" s="6" t="s">
        <v>492</v>
      </c>
      <c r="C72" s="6" t="s">
        <v>485</v>
      </c>
      <c r="E72" s="6" t="s">
        <v>160</v>
      </c>
      <c r="F72" s="6" t="s">
        <v>274</v>
      </c>
      <c r="G72" t="str">
        <f t="shared" si="2"/>
        <v>6FX8002-5DG43</v>
      </c>
      <c r="H72" t="s">
        <v>536</v>
      </c>
      <c r="I72" t="s">
        <v>565</v>
      </c>
      <c r="J72" t="s">
        <v>560</v>
      </c>
      <c r="K72" t="s">
        <v>564</v>
      </c>
    </row>
    <row r="73" spans="1:11" x14ac:dyDescent="0.25">
      <c r="A73" s="14">
        <v>7.4</v>
      </c>
      <c r="B73" s="6" t="s">
        <v>493</v>
      </c>
      <c r="C73" s="6" t="s">
        <v>486</v>
      </c>
      <c r="E73" t="s">
        <v>178</v>
      </c>
      <c r="F73" t="s">
        <v>275</v>
      </c>
      <c r="G73" t="str">
        <f t="shared" si="2"/>
        <v>6FX8002-5DX48</v>
      </c>
      <c r="H73" s="6" t="s">
        <v>537</v>
      </c>
      <c r="I73" t="s">
        <v>565</v>
      </c>
      <c r="J73" t="s">
        <v>560</v>
      </c>
    </row>
    <row r="74" spans="1:11" x14ac:dyDescent="0.25">
      <c r="A74" s="14">
        <v>7.5</v>
      </c>
      <c r="B74" s="6" t="s">
        <v>72</v>
      </c>
      <c r="C74" s="6" t="s">
        <v>73</v>
      </c>
      <c r="E74" s="6" t="s">
        <v>161</v>
      </c>
      <c r="F74" s="6" t="s">
        <v>276</v>
      </c>
      <c r="G74" t="str">
        <f t="shared" si="2"/>
        <v>6FX8002-5DG53</v>
      </c>
      <c r="H74" t="s">
        <v>536</v>
      </c>
      <c r="I74" t="s">
        <v>566</v>
      </c>
      <c r="J74" t="s">
        <v>560</v>
      </c>
      <c r="K74" t="s">
        <v>564</v>
      </c>
    </row>
    <row r="75" spans="1:11" x14ac:dyDescent="0.25">
      <c r="A75" s="14">
        <v>7.6</v>
      </c>
      <c r="B75" s="6" t="s">
        <v>494</v>
      </c>
      <c r="C75" s="6" t="s">
        <v>487</v>
      </c>
      <c r="E75" t="s">
        <v>179</v>
      </c>
      <c r="F75" t="s">
        <v>277</v>
      </c>
      <c r="G75" t="str">
        <f t="shared" si="2"/>
        <v>6FX8002-5DX58</v>
      </c>
      <c r="H75" s="6" t="s">
        <v>537</v>
      </c>
      <c r="I75" t="s">
        <v>566</v>
      </c>
      <c r="J75" t="s">
        <v>560</v>
      </c>
    </row>
    <row r="76" spans="1:11" x14ac:dyDescent="0.25">
      <c r="A76" s="14">
        <v>7.7</v>
      </c>
      <c r="B76" s="6" t="s">
        <v>495</v>
      </c>
      <c r="C76" s="6" t="s">
        <v>488</v>
      </c>
      <c r="E76" t="s">
        <v>134</v>
      </c>
      <c r="F76" t="s">
        <v>35</v>
      </c>
      <c r="G76" t="str">
        <f t="shared" si="2"/>
        <v>6FX8002-2DC10</v>
      </c>
      <c r="I76" t="s">
        <v>567</v>
      </c>
      <c r="J76" t="s">
        <v>568</v>
      </c>
      <c r="K76" t="s">
        <v>569</v>
      </c>
    </row>
    <row r="77" spans="1:11" x14ac:dyDescent="0.25">
      <c r="A77" s="14">
        <v>7.8</v>
      </c>
      <c r="B77" s="6" t="s">
        <v>75</v>
      </c>
      <c r="C77" s="6" t="s">
        <v>76</v>
      </c>
      <c r="E77" t="s">
        <v>133</v>
      </c>
      <c r="F77" t="s">
        <v>38</v>
      </c>
      <c r="G77" t="str">
        <f t="shared" si="2"/>
        <v>6FX8002-2DC20</v>
      </c>
      <c r="I77" t="s">
        <v>568</v>
      </c>
      <c r="J77" t="s">
        <v>568</v>
      </c>
      <c r="K77" t="s">
        <v>569</v>
      </c>
    </row>
    <row r="78" spans="1:11" x14ac:dyDescent="0.25">
      <c r="A78" s="14">
        <v>7.9</v>
      </c>
      <c r="B78" s="6" t="s">
        <v>496</v>
      </c>
      <c r="C78" s="6" t="s">
        <v>489</v>
      </c>
      <c r="E78" t="s">
        <v>135</v>
      </c>
      <c r="F78" t="s">
        <v>41</v>
      </c>
      <c r="G78" t="str">
        <f t="shared" si="2"/>
        <v>6FX8002-2DC30</v>
      </c>
      <c r="I78" t="s">
        <v>567</v>
      </c>
      <c r="J78" t="s">
        <v>570</v>
      </c>
      <c r="K78" t="s">
        <v>569</v>
      </c>
    </row>
    <row r="79" spans="1:11" x14ac:dyDescent="0.25">
      <c r="A79" s="14">
        <v>8</v>
      </c>
      <c r="B79" s="6" t="s">
        <v>78</v>
      </c>
      <c r="C79" s="6" t="s">
        <v>79</v>
      </c>
      <c r="E79" t="s">
        <v>136</v>
      </c>
      <c r="F79" t="s">
        <v>44</v>
      </c>
      <c r="G79" t="str">
        <f t="shared" ref="G79:G85" si="3">CONCATENATE("6FX8002-",E79)</f>
        <v>6FX8002-2DC34</v>
      </c>
      <c r="I79" t="s">
        <v>571</v>
      </c>
      <c r="J79" t="s">
        <v>570</v>
      </c>
      <c r="K79" t="s">
        <v>569</v>
      </c>
    </row>
    <row r="80" spans="1:11" x14ac:dyDescent="0.25">
      <c r="A80" s="14">
        <v>8.1</v>
      </c>
      <c r="B80" s="6" t="s">
        <v>505</v>
      </c>
      <c r="C80" s="6" t="s">
        <v>497</v>
      </c>
      <c r="E80" t="s">
        <v>137</v>
      </c>
      <c r="F80" t="s">
        <v>47</v>
      </c>
      <c r="G80" t="str">
        <f t="shared" si="3"/>
        <v>6FX8002-2DC36</v>
      </c>
      <c r="I80" t="s">
        <v>568</v>
      </c>
      <c r="J80" t="s">
        <v>570</v>
      </c>
      <c r="K80" t="s">
        <v>569</v>
      </c>
    </row>
    <row r="81" spans="1:11" x14ac:dyDescent="0.25">
      <c r="A81" s="14">
        <v>8.1999999999999993</v>
      </c>
      <c r="B81" s="6" t="s">
        <v>506</v>
      </c>
      <c r="C81" s="6" t="s">
        <v>498</v>
      </c>
      <c r="E81" t="s">
        <v>138</v>
      </c>
      <c r="F81" t="s">
        <v>132</v>
      </c>
      <c r="G81" t="str">
        <f t="shared" si="3"/>
        <v>6FX8002-2DC38</v>
      </c>
      <c r="I81" t="s">
        <v>571</v>
      </c>
      <c r="J81" t="s">
        <v>568</v>
      </c>
      <c r="K81" t="s">
        <v>569</v>
      </c>
    </row>
    <row r="82" spans="1:11" x14ac:dyDescent="0.25">
      <c r="A82" s="14">
        <v>8.3000000000000007</v>
      </c>
      <c r="B82" s="6" t="s">
        <v>507</v>
      </c>
      <c r="C82" s="6" t="s">
        <v>499</v>
      </c>
      <c r="E82" t="s">
        <v>529</v>
      </c>
      <c r="F82" t="s">
        <v>530</v>
      </c>
      <c r="G82" t="str">
        <f t="shared" si="3"/>
        <v>6FX8002-2DC40</v>
      </c>
      <c r="I82" t="s">
        <v>567</v>
      </c>
      <c r="J82" t="s">
        <v>572</v>
      </c>
      <c r="K82" t="s">
        <v>569</v>
      </c>
    </row>
    <row r="83" spans="1:11" x14ac:dyDescent="0.25">
      <c r="A83" s="14">
        <v>8.4</v>
      </c>
      <c r="B83" s="6" t="s">
        <v>508</v>
      </c>
      <c r="C83" s="6" t="s">
        <v>500</v>
      </c>
      <c r="E83" t="s">
        <v>531</v>
      </c>
      <c r="F83" t="s">
        <v>532</v>
      </c>
      <c r="G83" t="str">
        <f t="shared" si="3"/>
        <v>6FX8002-2DC44</v>
      </c>
      <c r="I83" t="s">
        <v>573</v>
      </c>
      <c r="J83" t="s">
        <v>572</v>
      </c>
      <c r="K83" t="s">
        <v>569</v>
      </c>
    </row>
    <row r="84" spans="1:11" x14ac:dyDescent="0.25">
      <c r="A84" s="14">
        <v>8.5</v>
      </c>
      <c r="B84" s="6" t="s">
        <v>81</v>
      </c>
      <c r="C84" s="6" t="s">
        <v>82</v>
      </c>
      <c r="E84" t="s">
        <v>574</v>
      </c>
      <c r="G84" t="str">
        <f t="shared" ref="G84" si="4">CONCATENATE("6FX8002-",E84)</f>
        <v>6FX8002-2DC46</v>
      </c>
      <c r="I84" t="s">
        <v>573</v>
      </c>
      <c r="J84" t="s">
        <v>570</v>
      </c>
      <c r="K84" t="s">
        <v>569</v>
      </c>
    </row>
    <row r="85" spans="1:11" x14ac:dyDescent="0.25">
      <c r="A85" s="14">
        <v>8.6</v>
      </c>
      <c r="B85" s="6" t="s">
        <v>509</v>
      </c>
      <c r="C85" s="6" t="s">
        <v>501</v>
      </c>
      <c r="E85" t="s">
        <v>533</v>
      </c>
      <c r="F85" t="s">
        <v>534</v>
      </c>
      <c r="G85" t="str">
        <f t="shared" si="3"/>
        <v>6FX8002-2DC48</v>
      </c>
      <c r="I85" t="s">
        <v>568</v>
      </c>
      <c r="J85" t="s">
        <v>572</v>
      </c>
      <c r="K85" t="s">
        <v>569</v>
      </c>
    </row>
    <row r="86" spans="1:11" x14ac:dyDescent="0.25">
      <c r="A86" s="14">
        <v>8.6999999999999993</v>
      </c>
      <c r="B86" s="6" t="s">
        <v>510</v>
      </c>
      <c r="C86" s="6" t="s">
        <v>502</v>
      </c>
      <c r="E86" t="s">
        <v>280</v>
      </c>
      <c r="F86" t="s">
        <v>281</v>
      </c>
      <c r="G86" t="str">
        <f t="shared" si="2"/>
        <v>6FX8002-2CA31</v>
      </c>
      <c r="H86" t="s">
        <v>536</v>
      </c>
      <c r="I86" t="s">
        <v>575</v>
      </c>
      <c r="J86" t="s">
        <v>587</v>
      </c>
      <c r="K86" t="s">
        <v>576</v>
      </c>
    </row>
    <row r="87" spans="1:11" x14ac:dyDescent="0.25">
      <c r="A87" s="14">
        <v>8.8000000000000007</v>
      </c>
      <c r="B87" s="6" t="s">
        <v>511</v>
      </c>
      <c r="C87" s="6" t="s">
        <v>503</v>
      </c>
      <c r="E87" t="s">
        <v>282</v>
      </c>
      <c r="F87" t="s">
        <v>283</v>
      </c>
      <c r="G87" t="str">
        <f t="shared" si="2"/>
        <v>6FX8002-2CA34</v>
      </c>
      <c r="H87" t="s">
        <v>537</v>
      </c>
      <c r="I87" t="s">
        <v>588</v>
      </c>
      <c r="J87" t="s">
        <v>587</v>
      </c>
      <c r="K87" t="s">
        <v>577</v>
      </c>
    </row>
    <row r="88" spans="1:11" x14ac:dyDescent="0.25">
      <c r="A88" s="14">
        <v>8.9</v>
      </c>
      <c r="B88" s="6" t="s">
        <v>512</v>
      </c>
      <c r="C88" s="6" t="s">
        <v>504</v>
      </c>
      <c r="E88" t="s">
        <v>285</v>
      </c>
      <c r="F88" t="s">
        <v>284</v>
      </c>
      <c r="G88" t="str">
        <f t="shared" si="2"/>
        <v>6FX8002-2EQ10</v>
      </c>
      <c r="H88" t="s">
        <v>536</v>
      </c>
      <c r="I88" t="s">
        <v>575</v>
      </c>
      <c r="J88" t="s">
        <v>587</v>
      </c>
      <c r="K88" t="s">
        <v>579</v>
      </c>
    </row>
    <row r="89" spans="1:11" x14ac:dyDescent="0.25">
      <c r="A89" s="14">
        <v>9</v>
      </c>
      <c r="B89" s="6" t="s">
        <v>83</v>
      </c>
      <c r="C89" s="6" t="s">
        <v>84</v>
      </c>
      <c r="E89" t="s">
        <v>286</v>
      </c>
      <c r="F89" t="s">
        <v>287</v>
      </c>
      <c r="G89" t="str">
        <f t="shared" si="2"/>
        <v>6FX8002-2EQ14</v>
      </c>
      <c r="H89" t="s">
        <v>537</v>
      </c>
      <c r="I89" t="s">
        <v>588</v>
      </c>
      <c r="J89" t="s">
        <v>587</v>
      </c>
      <c r="K89" t="s">
        <v>578</v>
      </c>
    </row>
    <row r="90" spans="1:11" x14ac:dyDescent="0.25">
      <c r="A90" s="14">
        <v>9.1</v>
      </c>
      <c r="B90" s="6" t="s">
        <v>521</v>
      </c>
      <c r="C90" s="6" t="s">
        <v>513</v>
      </c>
      <c r="E90" t="s">
        <v>288</v>
      </c>
      <c r="F90" t="s">
        <v>290</v>
      </c>
      <c r="G90" t="str">
        <f t="shared" si="2"/>
        <v>6FX8002-2CG00</v>
      </c>
      <c r="H90" t="s">
        <v>536</v>
      </c>
      <c r="I90" t="s">
        <v>575</v>
      </c>
      <c r="J90" t="s">
        <v>587</v>
      </c>
      <c r="K90" t="s">
        <v>582</v>
      </c>
    </row>
    <row r="91" spans="1:11" x14ac:dyDescent="0.25">
      <c r="A91" s="14">
        <v>9.1999999999999993</v>
      </c>
      <c r="B91" s="6" t="s">
        <v>522</v>
      </c>
      <c r="C91" s="6" t="s">
        <v>514</v>
      </c>
      <c r="E91" t="s">
        <v>289</v>
      </c>
      <c r="F91" t="s">
        <v>291</v>
      </c>
      <c r="G91" t="str">
        <f t="shared" si="2"/>
        <v>6FX8002-2CB54</v>
      </c>
      <c r="H91" t="s">
        <v>537</v>
      </c>
      <c r="I91" t="s">
        <v>588</v>
      </c>
      <c r="J91" t="s">
        <v>587</v>
      </c>
      <c r="K91" t="s">
        <v>580</v>
      </c>
    </row>
    <row r="92" spans="1:11" x14ac:dyDescent="0.25">
      <c r="A92" s="14">
        <v>9.3000000000000007</v>
      </c>
      <c r="B92" s="6" t="s">
        <v>523</v>
      </c>
      <c r="C92" s="6" t="s">
        <v>515</v>
      </c>
      <c r="E92" t="s">
        <v>292</v>
      </c>
      <c r="F92" t="s">
        <v>294</v>
      </c>
      <c r="G92" t="str">
        <f t="shared" si="2"/>
        <v>6FX8002-2CH00</v>
      </c>
      <c r="H92" t="s">
        <v>536</v>
      </c>
      <c r="I92" t="s">
        <v>575</v>
      </c>
      <c r="J92" t="s">
        <v>587</v>
      </c>
      <c r="K92" t="s">
        <v>581</v>
      </c>
    </row>
    <row r="93" spans="1:11" x14ac:dyDescent="0.25">
      <c r="A93" s="14">
        <v>9.4</v>
      </c>
      <c r="B93" s="6" t="s">
        <v>524</v>
      </c>
      <c r="C93" s="6" t="s">
        <v>516</v>
      </c>
      <c r="E93" t="s">
        <v>293</v>
      </c>
      <c r="F93" t="s">
        <v>295</v>
      </c>
      <c r="G93" t="str">
        <f t="shared" si="2"/>
        <v>6FX8002-2AD04</v>
      </c>
      <c r="H93" t="s">
        <v>537</v>
      </c>
      <c r="I93" t="s">
        <v>588</v>
      </c>
      <c r="J93" t="s">
        <v>587</v>
      </c>
      <c r="K93" t="s">
        <v>583</v>
      </c>
    </row>
    <row r="94" spans="1:11" x14ac:dyDescent="0.25">
      <c r="A94" s="14">
        <v>9.5</v>
      </c>
      <c r="B94" s="6" t="s">
        <v>85</v>
      </c>
      <c r="C94" s="6" t="s">
        <v>86</v>
      </c>
      <c r="E94" t="s">
        <v>296</v>
      </c>
      <c r="F94" t="s">
        <v>299</v>
      </c>
      <c r="G94" t="str">
        <f t="shared" si="2"/>
        <v>6FX8002-2SL00</v>
      </c>
      <c r="H94" t="s">
        <v>536</v>
      </c>
      <c r="I94" t="s">
        <v>584</v>
      </c>
      <c r="J94" t="s">
        <v>587</v>
      </c>
      <c r="K94" t="s">
        <v>585</v>
      </c>
    </row>
    <row r="95" spans="1:11" x14ac:dyDescent="0.25">
      <c r="A95" s="14">
        <v>9.6</v>
      </c>
      <c r="B95" s="6" t="s">
        <v>525</v>
      </c>
      <c r="C95" s="6" t="s">
        <v>517</v>
      </c>
      <c r="E95" t="s">
        <v>297</v>
      </c>
      <c r="F95" t="s">
        <v>300</v>
      </c>
      <c r="G95" t="str">
        <f t="shared" si="2"/>
        <v>6FX8002-2SL10</v>
      </c>
      <c r="H95" t="s">
        <v>537</v>
      </c>
      <c r="I95" t="s">
        <v>588</v>
      </c>
      <c r="J95" t="s">
        <v>587</v>
      </c>
      <c r="K95" t="s">
        <v>586</v>
      </c>
    </row>
    <row r="96" spans="1:11" x14ac:dyDescent="0.25">
      <c r="A96" s="14">
        <v>9.6999999999999993</v>
      </c>
      <c r="B96" s="6" t="s">
        <v>526</v>
      </c>
      <c r="C96" s="6" t="s">
        <v>518</v>
      </c>
      <c r="E96" t="s">
        <v>298</v>
      </c>
      <c r="F96" t="s">
        <v>301</v>
      </c>
      <c r="G96" t="str">
        <f t="shared" si="2"/>
        <v>6FX8002-2SL20</v>
      </c>
      <c r="H96" t="s">
        <v>536</v>
      </c>
      <c r="I96" t="s">
        <v>584</v>
      </c>
      <c r="J96" t="s">
        <v>588</v>
      </c>
      <c r="K96" t="s">
        <v>585</v>
      </c>
    </row>
    <row r="97" spans="1:11" x14ac:dyDescent="0.25">
      <c r="A97" s="14">
        <v>9.8000000000000007</v>
      </c>
      <c r="B97" s="6" t="s">
        <v>527</v>
      </c>
      <c r="C97" s="6" t="s">
        <v>519</v>
      </c>
      <c r="E97" t="s">
        <v>180</v>
      </c>
      <c r="F97" t="s">
        <v>302</v>
      </c>
      <c r="G97" t="s">
        <v>305</v>
      </c>
      <c r="I97" s="55" t="s">
        <v>589</v>
      </c>
      <c r="J97" s="55" t="s">
        <v>589</v>
      </c>
      <c r="K97" t="s">
        <v>590</v>
      </c>
    </row>
    <row r="98" spans="1:11" x14ac:dyDescent="0.25">
      <c r="A98" s="14">
        <v>9.9</v>
      </c>
      <c r="B98" s="6" t="s">
        <v>528</v>
      </c>
      <c r="C98" s="6" t="s">
        <v>520</v>
      </c>
      <c r="E98" t="s">
        <v>330</v>
      </c>
      <c r="G98" t="s">
        <v>331</v>
      </c>
      <c r="I98" s="55" t="s">
        <v>589</v>
      </c>
      <c r="J98" s="55" t="s">
        <v>589</v>
      </c>
      <c r="K98" t="s">
        <v>591</v>
      </c>
    </row>
    <row r="99" spans="1:11" x14ac:dyDescent="0.25">
      <c r="A99" s="14">
        <v>10</v>
      </c>
      <c r="B99" s="6" t="s">
        <v>87</v>
      </c>
      <c r="C99" s="6" t="s">
        <v>88</v>
      </c>
      <c r="E99" t="s">
        <v>601</v>
      </c>
      <c r="G99" t="s">
        <v>600</v>
      </c>
      <c r="I99" s="55"/>
      <c r="J99" s="55"/>
    </row>
    <row r="100" spans="1:11" x14ac:dyDescent="0.25">
      <c r="A100" s="14">
        <v>10.5</v>
      </c>
      <c r="B100" s="6" t="s">
        <v>89</v>
      </c>
      <c r="C100" s="6" t="s">
        <v>90</v>
      </c>
    </row>
    <row r="101" spans="1:11" x14ac:dyDescent="0.25">
      <c r="A101" s="14">
        <v>11</v>
      </c>
      <c r="B101" s="6" t="s">
        <v>91</v>
      </c>
      <c r="C101" s="6" t="s">
        <v>92</v>
      </c>
    </row>
    <row r="102" spans="1:11" x14ac:dyDescent="0.25">
      <c r="A102" s="14">
        <v>11.5</v>
      </c>
      <c r="B102" s="6" t="s">
        <v>93</v>
      </c>
      <c r="C102" s="6" t="s">
        <v>94</v>
      </c>
    </row>
    <row r="103" spans="1:11" x14ac:dyDescent="0.25">
      <c r="A103" s="14">
        <v>12</v>
      </c>
      <c r="B103" s="6" t="s">
        <v>95</v>
      </c>
      <c r="C103" s="6" t="s">
        <v>96</v>
      </c>
    </row>
    <row r="104" spans="1:11" x14ac:dyDescent="0.25">
      <c r="A104" s="14">
        <v>12.5</v>
      </c>
      <c r="B104" s="6" t="s">
        <v>97</v>
      </c>
      <c r="C104" s="6" t="s">
        <v>98</v>
      </c>
    </row>
    <row r="105" spans="1:11" x14ac:dyDescent="0.25">
      <c r="A105" s="14">
        <v>13</v>
      </c>
      <c r="B105" s="6" t="s">
        <v>99</v>
      </c>
      <c r="C105" s="6" t="s">
        <v>100</v>
      </c>
    </row>
    <row r="106" spans="1:11" x14ac:dyDescent="0.25">
      <c r="A106" s="14">
        <v>13.5</v>
      </c>
      <c r="B106" s="6" t="s">
        <v>101</v>
      </c>
      <c r="C106" s="6" t="s">
        <v>102</v>
      </c>
    </row>
    <row r="107" spans="1:11" x14ac:dyDescent="0.25">
      <c r="A107" s="14">
        <v>14</v>
      </c>
      <c r="B107" s="6" t="s">
        <v>103</v>
      </c>
      <c r="C107" s="6" t="s">
        <v>104</v>
      </c>
    </row>
    <row r="108" spans="1:11" x14ac:dyDescent="0.25">
      <c r="A108" s="14">
        <v>14.5</v>
      </c>
      <c r="B108" s="6" t="s">
        <v>105</v>
      </c>
      <c r="C108" s="6" t="s">
        <v>106</v>
      </c>
    </row>
    <row r="109" spans="1:11" x14ac:dyDescent="0.25">
      <c r="A109" s="14">
        <v>15</v>
      </c>
      <c r="B109" s="6" t="s">
        <v>107</v>
      </c>
      <c r="C109" s="6" t="s">
        <v>108</v>
      </c>
    </row>
    <row r="110" spans="1:11" x14ac:dyDescent="0.25">
      <c r="A110" s="14">
        <v>15.5</v>
      </c>
      <c r="B110" s="6" t="s">
        <v>109</v>
      </c>
      <c r="C110" s="6" t="s">
        <v>110</v>
      </c>
    </row>
    <row r="111" spans="1:11" x14ac:dyDescent="0.25">
      <c r="A111" s="14">
        <v>16</v>
      </c>
      <c r="B111" s="6" t="s">
        <v>111</v>
      </c>
      <c r="C111" s="6" t="s">
        <v>112</v>
      </c>
    </row>
    <row r="112" spans="1:11" x14ac:dyDescent="0.25">
      <c r="A112" s="14">
        <v>16.5</v>
      </c>
      <c r="B112" s="6" t="s">
        <v>113</v>
      </c>
      <c r="C112" s="6" t="s">
        <v>114</v>
      </c>
    </row>
    <row r="113" spans="1:3" x14ac:dyDescent="0.25">
      <c r="A113" s="14">
        <v>17</v>
      </c>
      <c r="B113" s="6" t="s">
        <v>115</v>
      </c>
      <c r="C113" s="6" t="s">
        <v>116</v>
      </c>
    </row>
    <row r="114" spans="1:3" x14ac:dyDescent="0.25">
      <c r="A114" s="14">
        <v>17.5</v>
      </c>
      <c r="B114" s="6" t="s">
        <v>117</v>
      </c>
      <c r="C114" s="6" t="s">
        <v>118</v>
      </c>
    </row>
    <row r="115" spans="1:3" x14ac:dyDescent="0.25">
      <c r="A115" s="14">
        <v>18</v>
      </c>
      <c r="B115" s="6" t="s">
        <v>119</v>
      </c>
      <c r="C115" s="6" t="s">
        <v>120</v>
      </c>
    </row>
    <row r="116" spans="1:3" x14ac:dyDescent="0.25">
      <c r="A116" s="14">
        <v>18.5</v>
      </c>
      <c r="B116" s="6" t="s">
        <v>121</v>
      </c>
      <c r="C116" s="6" t="s">
        <v>122</v>
      </c>
    </row>
    <row r="117" spans="1:3" x14ac:dyDescent="0.25">
      <c r="A117" s="14">
        <v>19</v>
      </c>
      <c r="B117" s="6" t="s">
        <v>123</v>
      </c>
      <c r="C117" s="6" t="s">
        <v>124</v>
      </c>
    </row>
    <row r="118" spans="1:3" x14ac:dyDescent="0.25">
      <c r="A118" s="14">
        <v>19.5</v>
      </c>
      <c r="B118" s="6" t="s">
        <v>125</v>
      </c>
      <c r="C118" s="6" t="s">
        <v>126</v>
      </c>
    </row>
    <row r="119" spans="1:3" x14ac:dyDescent="0.25">
      <c r="A119" s="14">
        <v>20</v>
      </c>
      <c r="B119" s="6" t="s">
        <v>127</v>
      </c>
      <c r="C119" s="6" t="s">
        <v>128</v>
      </c>
    </row>
    <row r="120" spans="1:3" x14ac:dyDescent="0.25">
      <c r="A120" s="14">
        <v>21</v>
      </c>
      <c r="B120" s="6" t="s">
        <v>190</v>
      </c>
      <c r="C120" s="6" t="s">
        <v>195</v>
      </c>
    </row>
    <row r="121" spans="1:3" x14ac:dyDescent="0.25">
      <c r="A121" s="14">
        <v>22</v>
      </c>
      <c r="B121" s="6" t="s">
        <v>191</v>
      </c>
      <c r="C121" s="6" t="s">
        <v>196</v>
      </c>
    </row>
    <row r="122" spans="1:3" x14ac:dyDescent="0.25">
      <c r="A122" s="14">
        <v>23</v>
      </c>
      <c r="B122" s="6" t="s">
        <v>192</v>
      </c>
      <c r="C122" s="6" t="s">
        <v>197</v>
      </c>
    </row>
    <row r="123" spans="1:3" x14ac:dyDescent="0.25">
      <c r="A123" s="14">
        <v>24</v>
      </c>
      <c r="B123" s="6" t="s">
        <v>193</v>
      </c>
      <c r="C123" s="6" t="s">
        <v>198</v>
      </c>
    </row>
    <row r="124" spans="1:3" x14ac:dyDescent="0.25">
      <c r="A124" s="14">
        <v>25</v>
      </c>
      <c r="B124" s="6" t="s">
        <v>194</v>
      </c>
      <c r="C124" s="6" t="s">
        <v>199</v>
      </c>
    </row>
    <row r="125" spans="1:3" x14ac:dyDescent="0.25">
      <c r="A125" s="14" t="s">
        <v>129</v>
      </c>
      <c r="B125" s="6" t="s">
        <v>130</v>
      </c>
      <c r="C125" s="6"/>
    </row>
  </sheetData>
  <phoneticPr fontId="9" type="noConversion"/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95BAF563D3F949A8FB64A59A1C6A8D" ma:contentTypeVersion="11" ma:contentTypeDescription="Ein neues Dokument erstellen." ma:contentTypeScope="" ma:versionID="6c1fd444b8cf229db8aa79f61df443e4">
  <xsd:schema xmlns:xsd="http://www.w3.org/2001/XMLSchema" xmlns:xs="http://www.w3.org/2001/XMLSchema" xmlns:p="http://schemas.microsoft.com/office/2006/metadata/properties" xmlns:ns3="88991d40-55fa-4e1a-96a2-4dd0451ff8b0" xmlns:ns4="3ca9873d-4aae-4b9e-b5ba-cdf17e9fb8b7" targetNamespace="http://schemas.microsoft.com/office/2006/metadata/properties" ma:root="true" ma:fieldsID="9d36022f65837d332d9ea27ff06fd471" ns3:_="" ns4:_="">
    <xsd:import namespace="88991d40-55fa-4e1a-96a2-4dd0451ff8b0"/>
    <xsd:import namespace="3ca9873d-4aae-4b9e-b5ba-cdf17e9fb8b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91d40-55fa-4e1a-96a2-4dd0451ff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9873d-4aae-4b9e-b5ba-cdf17e9fb8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ca9873d-4aae-4b9e-b5ba-cdf17e9fb8b7" xsi:nil="true"/>
  </documentManagement>
</p:properties>
</file>

<file path=customXml/itemProps1.xml><?xml version="1.0" encoding="utf-8"?>
<ds:datastoreItem xmlns:ds="http://schemas.openxmlformats.org/officeDocument/2006/customXml" ds:itemID="{D4CC9D8E-EAB2-4072-9247-BEFDF66625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91d40-55fa-4e1a-96a2-4dd0451ff8b0"/>
    <ds:schemaRef ds:uri="3ca9873d-4aae-4b9e-b5ba-cdf17e9fb8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E0F707-588E-4932-973A-02866FEDCB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0F5C4D-76F4-4231-B22E-7B61E4C941F7}">
  <ds:schemaRefs>
    <ds:schemaRef ds:uri="88991d40-55fa-4e1a-96a2-4dd0451ff8b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ca9873d-4aae-4b9e-b5ba-cdf17e9fb8b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Maschine</vt:lpstr>
      <vt:lpstr>Fräskopf</vt:lpstr>
      <vt:lpstr>Magazin_We_links</vt:lpstr>
      <vt:lpstr>Ketten und Layout</vt:lpstr>
      <vt:lpstr>Single Tec</vt:lpstr>
      <vt:lpstr>Längenschlüssel</vt:lpstr>
    </vt:vector>
  </TitlesOfParts>
  <Company>Niles-Simmons Industrieanlagen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483339320121_Kabelsatz_333_121_Version_3</dc:title>
  <dc:creator>Linz Peter</dc:creator>
  <cp:keywords>Kabelsatz</cp:keywords>
  <cp:lastModifiedBy>Bischoff Theo</cp:lastModifiedBy>
  <cp:lastPrinted>2023-04-26T12:52:12Z</cp:lastPrinted>
  <dcterms:created xsi:type="dcterms:W3CDTF">2021-09-20T11:21:58Z</dcterms:created>
  <dcterms:modified xsi:type="dcterms:W3CDTF">2026-08-11T05:05:20Z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I_Maschinenverantwortlicher">
    <vt:lpwstr>Trommler M.</vt:lpwstr>
  </property>
  <property fmtid="{D5CDD505-2E9C-101B-9397-08002B2CF9AE}" pid="3" name="Erstellt am">
    <vt:lpwstr>04.08.2026</vt:lpwstr>
  </property>
  <property fmtid="{D5CDD505-2E9C-101B-9397-08002B2CF9AE}" pid="4" name="Ersteller">
    <vt:lpwstr>langem</vt:lpwstr>
  </property>
  <property fmtid="{D5CDD505-2E9C-101B-9397-08002B2CF9AE}" pid="5" name="NSI_Verkaufsauftragsnummer">
    <vt:lpwstr>100002829</vt:lpwstr>
  </property>
  <property fmtid="{D5CDD505-2E9C-101B-9397-08002B2CF9AE}" pid="6" name="NSI_Verkäufersignatur">
    <vt:lpwstr>
    </vt:lpwstr>
  </property>
  <property fmtid="{D5CDD505-2E9C-101B-9397-08002B2CF9AE}" pid="7" name="NSI_Standort">
    <vt:lpwstr>Watervliet</vt:lpwstr>
  </property>
  <property fmtid="{D5CDD505-2E9C-101B-9397-08002B2CF9AE}" pid="8" name="NSI_Projektauftragsnummer">
    <vt:lpwstr>333121ME0</vt:lpwstr>
  </property>
  <property fmtid="{D5CDD505-2E9C-101B-9397-08002B2CF9AE}" pid="9" name="NSI_BG-Freigabenr">
    <vt:lpwstr>
    </vt:lpwstr>
  </property>
  <property fmtid="{D5CDD505-2E9C-101B-9397-08002B2CF9AE}" pid="10" name="NSI_Vertriebsverantwortlicher">
    <vt:lpwstr>Kamm Mi.</vt:lpwstr>
  </property>
  <property fmtid="{D5CDD505-2E9C-101B-9397-08002B2CF9AE}" pid="11" name="NSI_Land">
    <vt:lpwstr>USA</vt:lpwstr>
  </property>
  <property fmtid="{D5CDD505-2E9C-101B-9397-08002B2CF9AE}" pid="12" name="NSI_Maschinennummer">
    <vt:lpwstr>333.121</vt:lpwstr>
  </property>
  <property fmtid="{D5CDD505-2E9C-101B-9397-08002B2CF9AE}" pid="13" name="NSI_Vertriebsverantwortlicher2">
    <vt:lpwstr>Lötzsch T.</vt:lpwstr>
  </property>
  <property fmtid="{D5CDD505-2E9C-101B-9397-08002B2CF9AE}" pid="14" name="NSI_Angebotsnummer">
    <vt:lpwstr>25-0226-01</vt:lpwstr>
  </property>
  <property fmtid="{D5CDD505-2E9C-101B-9397-08002B2CF9AE}" pid="15" name="Dokument-Nr.">
    <vt:lpwstr>483339320121_Kabelsatz_333_121_Version_3.xlsx</vt:lpwstr>
  </property>
  <property fmtid="{D5CDD505-2E9C-101B-9397-08002B2CF9AE}" pid="16" name="NSI_Kundenname">
    <vt:lpwstr>NSH TECHNOLOGY GmbH</vt:lpwstr>
  </property>
  <property fmtid="{D5CDD505-2E9C-101B-9397-08002B2CF9AE}" pid="17" name="NSI_Kundenprojektname">
    <vt:lpwstr>N30MC-3200</vt:lpwstr>
  </property>
  <property fmtid="{D5CDD505-2E9C-101B-9397-08002B2CF9AE}" pid="18" name="NSI_T_Abteilungssignatur">
    <vt:lpwstr>
    </vt:lpwstr>
  </property>
  <property fmtid="{D5CDD505-2E9C-101B-9397-08002B2CF9AE}" pid="19" name="NSI_Maschinenverantwortlicher2">
    <vt:lpwstr>Trommler M.</vt:lpwstr>
  </property>
  <property fmtid="{D5CDD505-2E9C-101B-9397-08002B2CF9AE}" pid="20" name="NSI_Kundenprojektnummer">
    <vt:lpwstr> . </vt:lpwstr>
  </property>
  <property fmtid="{D5CDD505-2E9C-101B-9397-08002B2CF9AE}" pid="21" name="NSI_TB_Abteilungssignatur">
    <vt:lpwstr>
    </vt:lpwstr>
  </property>
  <property fmtid="{D5CDD505-2E9C-101B-9397-08002B2CF9AE}" pid="22" name="NSI_Maschinentyp">
    <vt:lpwstr>N20</vt:lpwstr>
  </property>
  <property fmtid="{D5CDD505-2E9C-101B-9397-08002B2CF9AE}" pid="23" name="NSI_Freigabedokument">
    <vt:i4>0</vt:i4>
  </property>
  <property fmtid="{D5CDD505-2E9C-101B-9397-08002B2CF9AE}" pid="24" name="NSI_KE_Abteilungssignatur">
    <vt:lpwstr>
    </vt:lpwstr>
  </property>
  <property fmtid="{D5CDD505-2E9C-101B-9397-08002B2CF9AE}" pid="25" name="NSI_Artikelnummer">
    <vt:lpwstr>48.333.93.20121</vt:lpwstr>
  </property>
  <property fmtid="{D5CDD505-2E9C-101B-9397-08002B2CF9AE}" pid="26" name="NSI_TE_Abteilungssignatur">
    <vt:lpwstr>
    </vt:lpwstr>
  </property>
  <property fmtid="{D5CDD505-2E9C-101B-9397-08002B2CF9AE}" pid="27" name="NSI_TAAF_Abteilungssignatur">
    <vt:lpwstr>
    </vt:lpwstr>
  </property>
  <property fmtid="{D5CDD505-2E9C-101B-9397-08002B2CF9AE}" pid="28" name="NSI_TATG_Abteilungssignatur">
    <vt:lpwstr>
    </vt:lpwstr>
  </property>
  <property fmtid="{D5CDD505-2E9C-101B-9397-08002B2CF9AE}" pid="29" name="Status">
    <vt:lpwstr>Freigegeben(TEE)</vt:lpwstr>
  </property>
  <property fmtid="{D5CDD505-2E9C-101B-9397-08002B2CF9AE}" pid="30" name="Version">
    <vt:lpwstr>C000</vt:lpwstr>
  </property>
  <property fmtid="{D5CDD505-2E9C-101B-9397-08002B2CF9AE}" pid="31" name="ContentTypeId">
    <vt:lpwstr>0x010100C295BAF563D3F949A8FB64A59A1C6A8D</vt:lpwstr>
  </property>
  <property fmtid="{D5CDD505-2E9C-101B-9397-08002B2CF9AE}" pid="32" name="NSI_Sprache">
    <vt:lpwstr>Deutsch</vt:lpwstr>
  </property>
  <property fmtid="{D5CDD505-2E9C-101B-9397-08002B2CF9AE}" pid="33" name="NSI_Kundendienstverantwortlicher">
    <vt:lpwstr>
    </vt:lpwstr>
  </property>
  <property fmtid="{D5CDD505-2E9C-101B-9397-08002B2CF9AE}" pid="34" name="NSI_Vorgangsnummer">
    <vt:lpwstr>25-0226</vt:lpwstr>
  </property>
  <property fmtid="{D5CDD505-2E9C-101B-9397-08002B2CF9AE}" pid="35" name="NSI_Lieferadresse_Bundesland">
    <vt:lpwstr>Sachsen</vt:lpwstr>
  </property>
  <property fmtid="{D5CDD505-2E9C-101B-9397-08002B2CF9AE}" pid="36" name="NSI_Kundenadresse_Fax">
    <vt:lpwstr>
    </vt:lpwstr>
  </property>
  <property fmtid="{D5CDD505-2E9C-101B-9397-08002B2CF9AE}" pid="37" name="NSI_Kundenadresse_Land">
    <vt:lpwstr>Deutschland</vt:lpwstr>
  </property>
  <property fmtid="{D5CDD505-2E9C-101B-9397-08002B2CF9AE}" pid="38" name="NSI_Lieferadresse_Land">
    <vt:lpwstr>Deutschland</vt:lpwstr>
  </property>
  <property fmtid="{D5CDD505-2E9C-101B-9397-08002B2CF9AE}" pid="39" name="NSI_Kundenadresse_Bundesland">
    <vt:lpwstr>Sachsen</vt:lpwstr>
  </property>
  <property fmtid="{D5CDD505-2E9C-101B-9397-08002B2CF9AE}" pid="40" name="NSI_Kundenadresse_PLZ">
    <vt:lpwstr>09117</vt:lpwstr>
  </property>
  <property fmtid="{D5CDD505-2E9C-101B-9397-08002B2CF9AE}" pid="41" name="NSI_Lieferadresse_PLZ">
    <vt:lpwstr>09117</vt:lpwstr>
  </property>
  <property fmtid="{D5CDD505-2E9C-101B-9397-08002B2CF9AE}" pid="42" name="NSI_Lieferadresse_Firmenname">
    <vt:lpwstr>NSH TECHNOLOGY GmbH</vt:lpwstr>
  </property>
  <property fmtid="{D5CDD505-2E9C-101B-9397-08002B2CF9AE}" pid="43" name="NSI_Lieferadresse_Ort">
    <vt:lpwstr>Chemnitz</vt:lpwstr>
  </property>
  <property fmtid="{D5CDD505-2E9C-101B-9397-08002B2CF9AE}" pid="44" name="NSI_Kundenadresse_Webseite">
    <vt:lpwstr>www.niles-simmons.de</vt:lpwstr>
  </property>
  <property fmtid="{D5CDD505-2E9C-101B-9397-08002B2CF9AE}" pid="45" name="NSI_Kundenadresse_E-Mail">
    <vt:lpwstr>sales.nsi@nshgroup.com</vt:lpwstr>
  </property>
  <property fmtid="{D5CDD505-2E9C-101B-9397-08002B2CF9AE}" pid="46" name="NSI_Lieferadresse_Strasse_Nr">
    <vt:lpwstr>Zwickauer Straße 355</vt:lpwstr>
  </property>
  <property fmtid="{D5CDD505-2E9C-101B-9397-08002B2CF9AE}" pid="47" name="NSI_Kundenadresse_Strasse_Nr">
    <vt:lpwstr>Zwickauer Straße 355</vt:lpwstr>
  </property>
  <property fmtid="{D5CDD505-2E9C-101B-9397-08002B2CF9AE}" pid="48" name="NSI_Kundenadresse_Ort">
    <vt:lpwstr>Chemnitz</vt:lpwstr>
  </property>
  <property fmtid="{D5CDD505-2E9C-101B-9397-08002B2CF9AE}" pid="49" name="NSI_Kundenadresse_Telefon">
    <vt:lpwstr>+49 371 802 0</vt:lpwstr>
  </property>
  <property fmtid="{D5CDD505-2E9C-101B-9397-08002B2CF9AE}" pid="50" name="Ordnerpfad">
    <vt:lpwstr>C:\NSHT\2_P\N30MC\333.121_NSH TECHNOLOGY GmbH\PK\Zulieferaggregate\Elektroschaltausrüstung\Antriebe-Meßsysteme\483339320121_Kabelsatz_333_121_Version_3.xlsx</vt:lpwstr>
  </property>
</Properties>
</file>